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5480" windowHeight="11640"/>
  </bookViews>
  <sheets>
    <sheet name="Summary" sheetId="4" r:id="rId1"/>
    <sheet name="Detailed" sheetId="1" state="hidden" r:id="rId2"/>
  </sheets>
  <externalReferences>
    <externalReference r:id="rId3"/>
    <externalReference r:id="rId4"/>
    <externalReference r:id="rId5"/>
  </externalReferences>
  <definedNames>
    <definedName name="OLE_LINK6" localSheetId="1">Detailed!$B$42</definedName>
    <definedName name="_xlnm.Print_Area" localSheetId="1">Detailed!$A$1:$AB$46</definedName>
    <definedName name="_xlnm.Print_Area" localSheetId="0">Summary!$A$1:$Q$54</definedName>
  </definedNames>
  <calcPr calcId="125725"/>
</workbook>
</file>

<file path=xl/calcChain.xml><?xml version="1.0" encoding="utf-8"?>
<calcChain xmlns="http://schemas.openxmlformats.org/spreadsheetml/2006/main">
  <c r="Z12" i="1"/>
  <c r="AA12"/>
  <c r="AB12"/>
  <c r="AC12"/>
  <c r="AD12"/>
  <c r="Z13"/>
  <c r="AA13"/>
  <c r="AB13"/>
  <c r="AC13"/>
  <c r="AD13"/>
  <c r="Z15"/>
  <c r="AA15"/>
  <c r="AB15"/>
  <c r="AC15"/>
  <c r="AD15"/>
  <c r="Z17"/>
  <c r="AA17"/>
  <c r="AB17"/>
  <c r="AC17"/>
  <c r="AD17"/>
  <c r="Z21"/>
  <c r="AA21"/>
  <c r="AB21"/>
  <c r="AC21"/>
  <c r="AD21"/>
  <c r="Z22"/>
  <c r="AA22"/>
  <c r="AB22"/>
  <c r="AC22"/>
  <c r="AD22"/>
  <c r="Z23"/>
  <c r="AA23"/>
  <c r="AB23"/>
  <c r="AC23"/>
  <c r="AD23"/>
  <c r="Z24"/>
  <c r="AA24"/>
  <c r="AB24"/>
  <c r="AC24"/>
  <c r="AD24"/>
  <c r="AA27"/>
  <c r="AB27"/>
  <c r="AC27"/>
  <c r="AD27"/>
  <c r="Z28"/>
  <c r="AA28"/>
  <c r="AB28"/>
  <c r="AC28"/>
  <c r="AD28"/>
  <c r="Z29"/>
  <c r="AA29"/>
  <c r="AB29"/>
  <c r="AC29"/>
  <c r="AD29"/>
  <c r="AB30"/>
  <c r="AC30"/>
  <c r="AD30"/>
  <c r="Z32"/>
  <c r="AA32"/>
  <c r="AB32"/>
  <c r="AC32"/>
  <c r="AD32"/>
</calcChain>
</file>

<file path=xl/sharedStrings.xml><?xml version="1.0" encoding="utf-8"?>
<sst xmlns="http://schemas.openxmlformats.org/spreadsheetml/2006/main" count="183" uniqueCount="138">
  <si>
    <t>($ million)</t>
  </si>
  <si>
    <t>Total revenues</t>
  </si>
  <si>
    <r>
      <t>OIBDA</t>
    </r>
    <r>
      <rPr>
        <vertAlign val="superscript"/>
        <sz val="10"/>
        <rFont val="Arial"/>
        <family val="2"/>
      </rPr>
      <t>5</t>
    </r>
  </si>
  <si>
    <t>YE 2007</t>
  </si>
  <si>
    <t>Q4 2007</t>
  </si>
  <si>
    <t>Q3 2007</t>
  </si>
  <si>
    <t>Q2 2007</t>
  </si>
  <si>
    <t>Q1 2007</t>
  </si>
  <si>
    <t>YE 2006</t>
  </si>
  <si>
    <t>Q4 2006</t>
  </si>
  <si>
    <t>Q3 2006</t>
  </si>
  <si>
    <t>Q2 2006</t>
  </si>
  <si>
    <t>Q1 2006</t>
  </si>
  <si>
    <t xml:space="preserve">Cost Per Gross Add ("CPGA") is a non-GAAP financial measure and is calculated by dividing the costs of acquiring a new customer, consisting of customer acquisition costs plus the subsidy loss related to customer acquisition for the specified period, by gross customers added during the period. Subsidy loss related to customer acquisition consists primarily of the excess of handset and accessory costs over related revenues incurred to acquire new customers. We believe that CPGA, which is a measure of the cost of acquiring a customer, provides relevant and useful information and is used by our management to evaluate the operating performance of our business. </t>
  </si>
  <si>
    <t>Cash Capex - PPE</t>
  </si>
  <si>
    <t>Cash Capex- PPE + Intangibles</t>
  </si>
  <si>
    <t>*</t>
  </si>
  <si>
    <t>5,349,228,081*</t>
  </si>
  <si>
    <t>1,385,330,525*</t>
  </si>
  <si>
    <t>4,711,377,572*</t>
  </si>
  <si>
    <t>2,606,875,995*</t>
  </si>
  <si>
    <t>675,997,012*</t>
  </si>
  <si>
    <t>Average Revenue Per User ("ARPU") represents the average monthly service revenue we earn from our customers.  ARPU is calculated by dividing service revenues for the specified period by the average customers during the period, and further dividing by the number of months in the period.  We believe ARPU provides management with useful information to evaluate the recurring revenues generated from our customer base.</t>
  </si>
  <si>
    <r>
      <t>ARPU (blended)</t>
    </r>
    <r>
      <rPr>
        <vertAlign val="superscript"/>
        <sz val="10"/>
        <rFont val="Arial"/>
        <family val="2"/>
      </rPr>
      <t xml:space="preserve"> 1</t>
    </r>
  </si>
  <si>
    <t>Number does not agree to externally reported number due to rounding changes made.</t>
  </si>
  <si>
    <t>Net customer additions</t>
  </si>
  <si>
    <t>(thousands)</t>
  </si>
  <si>
    <t>($)</t>
  </si>
  <si>
    <t>Financial Data</t>
  </si>
  <si>
    <t>Customers, end of period</t>
  </si>
  <si>
    <t>Other Key Stats</t>
  </si>
  <si>
    <t>Not Reported</t>
  </si>
  <si>
    <r>
      <t>Cost per gross add (CPGA)</t>
    </r>
    <r>
      <rPr>
        <vertAlign val="superscript"/>
        <sz val="10"/>
        <rFont val="Arial"/>
        <family val="2"/>
      </rPr>
      <t xml:space="preserve"> 4</t>
    </r>
  </si>
  <si>
    <r>
      <t xml:space="preserve">Service revenues </t>
    </r>
    <r>
      <rPr>
        <vertAlign val="superscript"/>
        <sz val="10"/>
        <rFont val="Arial"/>
        <family val="2"/>
      </rPr>
      <t>2</t>
    </r>
  </si>
  <si>
    <r>
      <t>OIBDA margin</t>
    </r>
    <r>
      <rPr>
        <vertAlign val="superscript"/>
        <sz val="10"/>
        <rFont val="Arial"/>
        <family val="2"/>
      </rPr>
      <t xml:space="preserve"> 6</t>
    </r>
  </si>
  <si>
    <t>Q1 2009</t>
  </si>
  <si>
    <t>Data service revenues</t>
  </si>
  <si>
    <t>4,773,260,830*</t>
  </si>
  <si>
    <t>5,396,989,792*</t>
  </si>
  <si>
    <t>OIBDA margin is a non-GAAP financial measure, which we define as OIBDA (as described in note 5 above) divided by service revenues.</t>
  </si>
  <si>
    <t>Q2 2009</t>
  </si>
  <si>
    <t>Q3 2009</t>
  </si>
  <si>
    <t>Certain of the comparative figures in the prior period have been restated to conform to the current period CCPU presentation due to an account reclassification for equipment protection revenues.</t>
  </si>
  <si>
    <t>Q4 2009</t>
  </si>
  <si>
    <t>YE 2009</t>
  </si>
  <si>
    <r>
      <t xml:space="preserve">Data revenues </t>
    </r>
    <r>
      <rPr>
        <vertAlign val="superscript"/>
        <sz val="10"/>
        <rFont val="Arial"/>
        <family val="2"/>
      </rPr>
      <t>2</t>
    </r>
  </si>
  <si>
    <t>21,529,151,100*</t>
  </si>
  <si>
    <t>18,924,795,710*</t>
  </si>
  <si>
    <t>3,957,536,761*</t>
  </si>
  <si>
    <t>3,687,954,506*</t>
  </si>
  <si>
    <t>3,722,034,977*</t>
  </si>
  <si>
    <t>Q1 2010</t>
  </si>
  <si>
    <t>Churn is defined as the number of customers whose service was discontinued during that period, expressed as a monthly percentage of the average number of customers during the specified period. We believe that churn, which is a measure of customer retention and loyalty, provides relevant and useful information and is used by our management to evaluate the operating performance of our business.</t>
  </si>
  <si>
    <t>665,466,343*</t>
  </si>
  <si>
    <t>Q2 2010</t>
  </si>
  <si>
    <t>Q3 2010</t>
  </si>
  <si>
    <t>5,350,718,955*</t>
  </si>
  <si>
    <t xml:space="preserve">Blended Data ARPU is defined as total data revenues divided by average total customers during the period. Total data revenues include data revenues from contract customers, prepaid customers, Wi-Fi revenues and data roaming revenues.  The relative fair value of data revenues from unlimited voice and data plans are included in total data revenues. </t>
  </si>
  <si>
    <t>Q4 2010</t>
  </si>
  <si>
    <t>YE 2010</t>
  </si>
  <si>
    <r>
      <t xml:space="preserve">ARPU (blended data) </t>
    </r>
    <r>
      <rPr>
        <vertAlign val="superscript"/>
        <sz val="10"/>
        <rFont val="Arial"/>
        <family val="2"/>
      </rPr>
      <t>7</t>
    </r>
  </si>
  <si>
    <t>3G/4G Smartphones</t>
  </si>
  <si>
    <t>8.2M</t>
  </si>
  <si>
    <t>6.5M</t>
  </si>
  <si>
    <t>7.2M</t>
  </si>
  <si>
    <t>Net Income</t>
  </si>
  <si>
    <t>21,348,489,471*</t>
  </si>
  <si>
    <t>2,818,498,862*</t>
  </si>
  <si>
    <t xml:space="preserve">The average cash cost of serving customers, or Cash Cost Per User ("CCPU") is a non-GAAP financial measure and includes all network and general and administrative costs as well as the subsidy loss unrelated to customer acquisition.  Subsidy loss unrelated to customer acquisition includes upgrade and insurance claim handset costs offset by upgrade equipment revenues and other related direct costs. This measure is calculated as a per month average by dividing the total costs for the specified period by the average total customers during the period and further dividing by the number of months in the period. We believe that CCPU, which is a measure of the costs of serving a customer, provides relevant and useful information and is used by our management to evaluate the operating performance of our business. </t>
  </si>
  <si>
    <t>Ending M2M customers</t>
  </si>
  <si>
    <t>Ending MVNO customers</t>
  </si>
  <si>
    <t>See further footnotes on next page.</t>
  </si>
  <si>
    <t>Q1 2011</t>
  </si>
  <si>
    <t>5,161,081,384*</t>
  </si>
  <si>
    <t>5,363,484,100*</t>
  </si>
  <si>
    <t>9.1M</t>
  </si>
  <si>
    <t>Q2 2011</t>
  </si>
  <si>
    <t>9.8M</t>
  </si>
  <si>
    <t>5,049,799,371*</t>
  </si>
  <si>
    <t>Contract net customer additions**</t>
  </si>
  <si>
    <t>Prepaid net customer additions**</t>
  </si>
  <si>
    <t>** In Q2 2011, partner branded customers (WalMart Family Mobile) were reclassified to the contract category from prepaid.  Prior quarter amounts have been restated to conform to current period customer reporting classifications.</t>
  </si>
  <si>
    <t>Thereof contract customers**</t>
  </si>
  <si>
    <t>Thereof prepaid customers**</t>
  </si>
  <si>
    <t>Minutes of use/contract customer/month**</t>
  </si>
  <si>
    <r>
      <t>ARPU (prepaid)</t>
    </r>
    <r>
      <rPr>
        <vertAlign val="superscript"/>
        <sz val="10"/>
        <rFont val="Arial"/>
        <family val="2"/>
      </rPr>
      <t xml:space="preserve"> 1 **</t>
    </r>
  </si>
  <si>
    <r>
      <t>ARPU (contract)</t>
    </r>
    <r>
      <rPr>
        <vertAlign val="superscript"/>
        <sz val="10"/>
        <rFont val="Arial"/>
        <family val="2"/>
      </rPr>
      <t xml:space="preserve"> 1 **</t>
    </r>
  </si>
  <si>
    <t>Q3 2011</t>
  </si>
  <si>
    <t>10.1M</t>
  </si>
  <si>
    <t>5,226,911,921*</t>
  </si>
  <si>
    <t xml:space="preserve">Thereof branded contract customers  </t>
  </si>
  <si>
    <t>Thereof branded prepaid customers</t>
  </si>
  <si>
    <t>Branded contract net customer additions</t>
  </si>
  <si>
    <t>Branded prepaid net customer additions</t>
  </si>
  <si>
    <t xml:space="preserve">Service revenues include contract, prepaid, and roaming and other service revenues, and do not include equipment sales and other revenues. Data services revenues is a component of service revenues. Handset insurance revenues are included in contract service revenues beginning the fourth quarter of 2010 as the Company began directly providing handset insurance services which had previously been provided by a third party.  </t>
  </si>
  <si>
    <t>Service and Sales revenues per customer is a non-GAAP financial measure, which we define as service and sales revenue divided by average total customers during the period.  We believe that service and sales revenues per customer provide management with useful information about average monthly revenues generated by wireless customers.and loyalty, provides relevant and useful information and is used by our management to evaluate the operating performance of our business.  Service and sales revenues include all service revenues and equipment sales from customers and third party distributors and wholesalers.</t>
  </si>
  <si>
    <t>YE 2011</t>
  </si>
  <si>
    <t>Q4 2011</t>
  </si>
  <si>
    <t>5,179,097,922*</t>
  </si>
  <si>
    <t>20,616,890,598*</t>
  </si>
  <si>
    <r>
      <t>ARPU (branded contract)</t>
    </r>
    <r>
      <rPr>
        <vertAlign val="superscript"/>
        <sz val="10"/>
        <rFont val="Arial"/>
        <family val="2"/>
      </rPr>
      <t xml:space="preserve"> 1 **</t>
    </r>
  </si>
  <si>
    <r>
      <t xml:space="preserve">ARPU (branded data) </t>
    </r>
    <r>
      <rPr>
        <vertAlign val="superscript"/>
        <sz val="10"/>
        <rFont val="Arial"/>
        <family val="2"/>
      </rPr>
      <t>7</t>
    </r>
  </si>
  <si>
    <r>
      <t>ARPU (branded prepaid)</t>
    </r>
    <r>
      <rPr>
        <vertAlign val="superscript"/>
        <sz val="10"/>
        <rFont val="Arial"/>
        <family val="2"/>
      </rPr>
      <t xml:space="preserve"> 1 **</t>
    </r>
  </si>
  <si>
    <t>5.2M</t>
  </si>
  <si>
    <t>Q1 2012</t>
  </si>
  <si>
    <t>11.0M</t>
  </si>
  <si>
    <t>11.6M</t>
  </si>
  <si>
    <t>Branded Contract Data ARPU is defined as contract data revenues less M2M data revenues,divided by average contract customers less M2M average customers during the period.</t>
  </si>
  <si>
    <r>
      <t xml:space="preserve">ARPU (branded contract data) </t>
    </r>
    <r>
      <rPr>
        <vertAlign val="superscript"/>
        <sz val="10"/>
        <rFont val="Arial"/>
        <family val="2"/>
      </rPr>
      <t>8</t>
    </r>
  </si>
  <si>
    <r>
      <t xml:space="preserve">Cost of serving customers (CCPU) </t>
    </r>
    <r>
      <rPr>
        <vertAlign val="superscript"/>
        <sz val="10"/>
        <rFont val="Arial"/>
        <family val="2"/>
      </rPr>
      <t>3 &amp; 9</t>
    </r>
  </si>
  <si>
    <r>
      <t>Service and sales revenues per customer</t>
    </r>
    <r>
      <rPr>
        <vertAlign val="superscript"/>
        <sz val="10"/>
        <rFont val="Arial"/>
        <family val="2"/>
      </rPr>
      <t>11</t>
    </r>
  </si>
  <si>
    <r>
      <t>Total Service and Sales Revenues</t>
    </r>
    <r>
      <rPr>
        <vertAlign val="superscript"/>
        <sz val="10"/>
        <rFont val="Arial"/>
        <family val="2"/>
      </rPr>
      <t>11</t>
    </r>
  </si>
  <si>
    <t>Q2 2012</t>
  </si>
  <si>
    <t>Branded Contract Data ARPU is defined as contract data revenues excluding M2M data revenues,divided by average contract customers excluding M2M average customers during the period.</t>
  </si>
  <si>
    <r>
      <t xml:space="preserve">ARPU (blended) </t>
    </r>
    <r>
      <rPr>
        <vertAlign val="superscript"/>
        <sz val="14"/>
        <rFont val="Arial"/>
        <family val="2"/>
      </rPr>
      <t>1</t>
    </r>
  </si>
  <si>
    <r>
      <t>ARPU (branded contract)</t>
    </r>
    <r>
      <rPr>
        <vertAlign val="superscript"/>
        <sz val="14"/>
        <rFont val="Arial"/>
        <family val="2"/>
      </rPr>
      <t xml:space="preserve"> 1 **</t>
    </r>
  </si>
  <si>
    <r>
      <t>ARPU (prepaid)</t>
    </r>
    <r>
      <rPr>
        <vertAlign val="superscript"/>
        <sz val="14"/>
        <rFont val="Arial"/>
        <family val="2"/>
      </rPr>
      <t xml:space="preserve"> 1 **</t>
    </r>
  </si>
  <si>
    <r>
      <t xml:space="preserve">ARPU (branded prepaid) </t>
    </r>
    <r>
      <rPr>
        <vertAlign val="superscript"/>
        <sz val="14"/>
        <rFont val="Arial"/>
        <family val="2"/>
      </rPr>
      <t>1 **</t>
    </r>
  </si>
  <si>
    <r>
      <t xml:space="preserve">ARPU (blended data) </t>
    </r>
    <r>
      <rPr>
        <vertAlign val="superscript"/>
        <sz val="14"/>
        <rFont val="Arial"/>
        <family val="2"/>
      </rPr>
      <t>5</t>
    </r>
  </si>
  <si>
    <r>
      <t xml:space="preserve">Service revenues </t>
    </r>
    <r>
      <rPr>
        <vertAlign val="superscript"/>
        <sz val="14"/>
        <rFont val="Arial"/>
        <family val="2"/>
      </rPr>
      <t>2</t>
    </r>
  </si>
  <si>
    <r>
      <t>Adjusted OIBDA</t>
    </r>
    <r>
      <rPr>
        <vertAlign val="superscript"/>
        <sz val="14"/>
        <rFont val="Arial"/>
        <family val="2"/>
      </rPr>
      <t xml:space="preserve"> 3</t>
    </r>
  </si>
  <si>
    <r>
      <t xml:space="preserve">Adjusted OIBDA margin </t>
    </r>
    <r>
      <rPr>
        <vertAlign val="superscript"/>
        <sz val="14"/>
        <rFont val="Arial"/>
        <family val="2"/>
      </rPr>
      <t>4</t>
    </r>
  </si>
  <si>
    <r>
      <t>ARPU (contract)</t>
    </r>
    <r>
      <rPr>
        <vertAlign val="superscript"/>
        <sz val="14"/>
        <rFont val="Arial"/>
        <family val="2"/>
      </rPr>
      <t xml:space="preserve"> 1 </t>
    </r>
    <r>
      <rPr>
        <b/>
        <vertAlign val="superscript"/>
        <sz val="14"/>
        <rFont val="Arial"/>
        <family val="2"/>
      </rPr>
      <t>**</t>
    </r>
  </si>
  <si>
    <t>Operating Income Before Interest, Depreciation and Amortization ("OIBDA") is a non-GAAP financial measure, which we define as operating income before depreciation and amortization. In a capital-intensive industry such as wireless telecommunications, we believe OIBDA, as well as the associated percentage margin calculation, to be meaningful measures of our operating performance. OIBDA should not be construed as an alternative to operating income or net income as determined in accordance with GAAP, as an alternative to cash flows from operating activities as determined in accordance with GAAP or as a measure of liquidity. We use OIBDA as an integral part of our planning and internal financial reporting processes, to evaluate the performance of our business by senior management and to compare our performance with that of many of our competitors. We believe that operating income is the financial measure calculated and presented in accordance with GAAP that is the most directly comparable to OIBDA.   OIBDA is adjusted to exclude impairment charges, AT&amp;T transaction-related costs and restructuring charges that are not reflective of our operating performance.</t>
  </si>
  <si>
    <t>Q3 2012</t>
  </si>
  <si>
    <t>11.8M</t>
  </si>
  <si>
    <t>Operating Income Before Interest, Depreciation and Amortization ("OIBDA") is a non-GAAP financial measure, which we define as operating income before depreciation, amortization and impairment charges. In a capital-intensive industry such as wireless telecommunications, we believe OIBDA, as well as the associated percentage margin calculation, to be meaningful measures of our operating performance. OIBDA should not be construed as an alternative to operating income or net income as determined in accordance with GAAP, as an alternative to cash flows from operating activities as determined in accordance with GAAP or as a measure of liquidity. We use OIBDA as an integral part of our planning and internal financial reporting processes, to evaluate the performance of our business by senior management and to compare our performance with that of many of our competitors. We believe that operating income is the financial measure calculated and presented in accordance with GAAP that is the most directly comparable to OIBDA.   OIBDA is adjusted to exclude impairment charges, AT&amp;T transaction-related costs, restructuring charges, and other activities that are not reflective of our ongoing operating performance.</t>
  </si>
  <si>
    <t>Q4 2012</t>
  </si>
  <si>
    <t>YE 2012</t>
  </si>
  <si>
    <t>OIBDA margin is a non-GAAP financial measure, which we define as OIBDA (as described in note 3 above) divided by service revenues.</t>
  </si>
  <si>
    <r>
      <t xml:space="preserve">Branded contract churn </t>
    </r>
    <r>
      <rPr>
        <vertAlign val="superscript"/>
        <sz val="14"/>
        <rFont val="Arial"/>
        <family val="2"/>
      </rPr>
      <t>8</t>
    </r>
  </si>
  <si>
    <r>
      <t xml:space="preserve">Branded prepaid churn </t>
    </r>
    <r>
      <rPr>
        <vertAlign val="superscript"/>
        <sz val="14"/>
        <rFont val="Arial"/>
        <family val="2"/>
      </rPr>
      <t>8</t>
    </r>
  </si>
  <si>
    <r>
      <t xml:space="preserve">Branded churn </t>
    </r>
    <r>
      <rPr>
        <vertAlign val="superscript"/>
        <sz val="14"/>
        <rFont val="Arial"/>
        <family val="2"/>
      </rPr>
      <t>8</t>
    </r>
  </si>
  <si>
    <r>
      <t xml:space="preserve">Blended churn </t>
    </r>
    <r>
      <rPr>
        <vertAlign val="superscript"/>
        <sz val="14"/>
        <rFont val="Arial"/>
        <family val="2"/>
      </rPr>
      <t>8</t>
    </r>
  </si>
  <si>
    <r>
      <t xml:space="preserve">ARPU (branded data) </t>
    </r>
    <r>
      <rPr>
        <vertAlign val="superscript"/>
        <sz val="14"/>
        <rFont val="Arial"/>
        <family val="2"/>
      </rPr>
      <t>6</t>
    </r>
  </si>
  <si>
    <r>
      <t xml:space="preserve">ARPU (branded contract data) </t>
    </r>
    <r>
      <rPr>
        <vertAlign val="superscript"/>
        <sz val="14"/>
        <rFont val="Arial"/>
        <family val="2"/>
      </rPr>
      <t>7</t>
    </r>
  </si>
  <si>
    <t>Branded Data ARPU is defined as branded contract and branded prepaid data revenues (which excludes wholesale data revenues), divided by average branded contract and branded prepaid customers (which excludes wholesale average customers) during the period.</t>
  </si>
  <si>
    <t>12.4M</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</si>
</sst>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_);_(* \(#,##0.0\);_(* &quot;-&quot;??_);_(@_)"/>
  </numFmts>
  <fonts count="13">
    <font>
      <sz val="10"/>
      <name val="Arial"/>
    </font>
    <font>
      <sz val="10"/>
      <name val="Arial"/>
      <family val="2"/>
    </font>
    <font>
      <sz val="10"/>
      <name val="Arial"/>
      <family val="2"/>
    </font>
    <font>
      <vertAlign val="superscript"/>
      <sz val="10"/>
      <name val="Arial"/>
      <family val="2"/>
    </font>
    <font>
      <sz val="8"/>
      <name val="Arial"/>
      <family val="2"/>
    </font>
    <font>
      <b/>
      <sz val="10"/>
      <name val="Arial"/>
      <family val="2"/>
    </font>
    <font>
      <b/>
      <sz val="12"/>
      <name val="Arial"/>
      <family val="2"/>
    </font>
    <font>
      <sz val="11"/>
      <name val="Arial"/>
      <family val="2"/>
    </font>
    <font>
      <sz val="12"/>
      <name val="Arial"/>
      <family val="2"/>
    </font>
    <font>
      <b/>
      <sz val="14"/>
      <name val="Arial"/>
      <family val="2"/>
    </font>
    <font>
      <sz val="14"/>
      <name val="Arial"/>
      <family val="2"/>
    </font>
    <font>
      <vertAlign val="superscript"/>
      <sz val="14"/>
      <name val="Arial"/>
      <family val="2"/>
    </font>
    <font>
      <b/>
      <vertAlign val="superscript"/>
      <sz val="14"/>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0" fillId="2" borderId="3" xfId="0" applyFill="1" applyBorder="1"/>
    <xf numFmtId="0" fontId="0" fillId="2" borderId="0" xfId="0" applyFill="1"/>
    <xf numFmtId="0" fontId="5" fillId="2" borderId="1" xfId="0" applyFont="1" applyFill="1" applyBorder="1" applyAlignment="1" applyProtection="1">
      <alignment horizontal="center"/>
    </xf>
    <xf numFmtId="41" fontId="2" fillId="2" borderId="1" xfId="0" applyNumberFormat="1" applyFont="1" applyFill="1" applyBorder="1" applyAlignment="1" applyProtection="1">
      <alignment horizontal="right" wrapText="1"/>
    </xf>
    <xf numFmtId="0" fontId="0" fillId="2" borderId="1" xfId="0" applyFill="1" applyBorder="1" applyProtection="1">
      <protection locked="0"/>
    </xf>
    <xf numFmtId="0" fontId="2" fillId="2" borderId="1" xfId="0" applyFont="1" applyFill="1" applyBorder="1" applyAlignment="1" applyProtection="1">
      <alignment wrapText="1"/>
      <protection locked="0"/>
    </xf>
    <xf numFmtId="39" fontId="0" fillId="2" borderId="1" xfId="0" applyNumberFormat="1" applyFill="1" applyBorder="1" applyAlignment="1" applyProtection="1">
      <alignment horizontal="right"/>
    </xf>
    <xf numFmtId="39" fontId="0" fillId="2" borderId="1" xfId="0" applyNumberFormat="1" applyFill="1" applyBorder="1" applyProtection="1"/>
    <xf numFmtId="0" fontId="1" fillId="2" borderId="1" xfId="0" applyFont="1" applyFill="1" applyBorder="1" applyAlignment="1" applyProtection="1">
      <alignment wrapText="1"/>
      <protection locked="0"/>
    </xf>
    <xf numFmtId="39" fontId="2" fillId="2" borderId="1" xfId="0" applyNumberFormat="1" applyFont="1" applyFill="1" applyBorder="1" applyAlignment="1" applyProtection="1">
      <alignment horizontal="right"/>
    </xf>
    <xf numFmtId="0" fontId="2" fillId="2" borderId="1" xfId="0" applyFont="1" applyFill="1" applyBorder="1" applyProtection="1">
      <protection locked="0"/>
    </xf>
    <xf numFmtId="41" fontId="0" fillId="2" borderId="1" xfId="0" applyNumberFormat="1" applyFill="1" applyBorder="1" applyProtection="1"/>
    <xf numFmtId="164" fontId="2" fillId="2" borderId="1" xfId="1" applyNumberFormat="1" applyFont="1" applyFill="1" applyBorder="1" applyAlignment="1" applyProtection="1">
      <alignment wrapText="1"/>
      <protection locked="0"/>
    </xf>
    <xf numFmtId="37" fontId="0" fillId="2" borderId="1" xfId="0" applyNumberFormat="1" applyFill="1" applyBorder="1" applyProtection="1"/>
    <xf numFmtId="37" fontId="0" fillId="2" borderId="1" xfId="0" applyNumberFormat="1" applyFill="1" applyBorder="1" applyAlignment="1" applyProtection="1">
      <alignment horizontal="right"/>
    </xf>
    <xf numFmtId="10" fontId="0" fillId="2" borderId="1" xfId="2" applyNumberFormat="1" applyFont="1" applyFill="1" applyBorder="1" applyAlignment="1" applyProtection="1">
      <alignment horizontal="right"/>
    </xf>
    <xf numFmtId="10" fontId="0" fillId="2" borderId="1" xfId="2" applyNumberFormat="1" applyFont="1" applyFill="1" applyBorder="1" applyProtection="1"/>
    <xf numFmtId="10" fontId="2" fillId="2" borderId="1" xfId="2" applyNumberFormat="1" applyFont="1" applyFill="1" applyBorder="1" applyAlignment="1" applyProtection="1">
      <alignment wrapText="1"/>
      <protection locked="0"/>
    </xf>
    <xf numFmtId="10" fontId="2" fillId="2" borderId="1" xfId="0" applyNumberFormat="1" applyFont="1" applyFill="1" applyBorder="1" applyAlignment="1" applyProtection="1">
      <alignment wrapText="1"/>
      <protection locked="0"/>
    </xf>
    <xf numFmtId="164" fontId="0" fillId="2" borderId="1" xfId="1" applyNumberFormat="1" applyFont="1" applyFill="1" applyBorder="1" applyAlignment="1" applyProtection="1">
      <alignment horizontal="right"/>
    </xf>
    <xf numFmtId="164" fontId="0" fillId="2" borderId="1" xfId="1" applyNumberFormat="1" applyFont="1" applyFill="1" applyBorder="1" applyProtection="1"/>
    <xf numFmtId="0" fontId="2" fillId="2" borderId="0" xfId="0" applyFont="1" applyFill="1" applyBorder="1" applyAlignment="1">
      <alignment wrapText="1"/>
    </xf>
    <xf numFmtId="0" fontId="2" fillId="2" borderId="0" xfId="0" applyFont="1" applyFill="1" applyBorder="1" applyAlignment="1">
      <alignment horizontal="right" wrapText="1"/>
    </xf>
    <xf numFmtId="41" fontId="2" fillId="2" borderId="0" xfId="0" applyNumberFormat="1" applyFont="1" applyFill="1" applyBorder="1" applyAlignment="1">
      <alignment horizontal="right" wrapText="1"/>
    </xf>
    <xf numFmtId="41" fontId="1" fillId="2" borderId="1" xfId="0" applyNumberFormat="1" applyFont="1" applyFill="1" applyBorder="1" applyAlignment="1" applyProtection="1">
      <alignment horizontal="right" wrapText="1"/>
    </xf>
    <xf numFmtId="0" fontId="1" fillId="2" borderId="0" xfId="0" applyFont="1" applyFill="1"/>
    <xf numFmtId="41" fontId="1" fillId="2" borderId="1" xfId="0" applyNumberFormat="1" applyFont="1" applyFill="1" applyBorder="1" applyAlignment="1" applyProtection="1">
      <alignment horizontal="right"/>
    </xf>
    <xf numFmtId="164" fontId="1" fillId="2" borderId="0" xfId="1" applyNumberFormat="1" applyFont="1" applyFill="1"/>
    <xf numFmtId="10" fontId="1" fillId="2" borderId="0" xfId="0" applyNumberFormat="1" applyFont="1" applyFill="1"/>
    <xf numFmtId="165" fontId="1" fillId="2" borderId="0" xfId="1" applyNumberFormat="1" applyFont="1" applyFill="1"/>
    <xf numFmtId="164" fontId="2" fillId="2" borderId="1" xfId="0" applyNumberFormat="1" applyFont="1" applyFill="1" applyBorder="1" applyAlignment="1" applyProtection="1">
      <alignment wrapText="1"/>
      <protection locked="0"/>
    </xf>
    <xf numFmtId="164" fontId="1" fillId="2" borderId="1" xfId="1" applyNumberFormat="1" applyFont="1" applyFill="1" applyBorder="1" applyAlignment="1" applyProtection="1">
      <alignment horizontal="right"/>
      <protection locked="0"/>
    </xf>
    <xf numFmtId="0" fontId="5" fillId="2" borderId="6" xfId="0" applyFont="1" applyFill="1" applyBorder="1" applyAlignment="1" applyProtection="1">
      <alignment horizontal="center"/>
    </xf>
    <xf numFmtId="39" fontId="0" fillId="2" borderId="7" xfId="0" applyNumberFormat="1" applyFill="1" applyBorder="1" applyProtection="1"/>
    <xf numFmtId="39" fontId="2" fillId="2" borderId="7" xfId="0" applyNumberFormat="1" applyFont="1" applyFill="1" applyBorder="1" applyAlignment="1" applyProtection="1">
      <alignment horizontal="right"/>
    </xf>
    <xf numFmtId="41" fontId="0" fillId="2" borderId="7" xfId="0" applyNumberFormat="1" applyFill="1" applyBorder="1" applyProtection="1"/>
    <xf numFmtId="37" fontId="0" fillId="2" borderId="7" xfId="0" applyNumberFormat="1" applyFill="1" applyBorder="1" applyProtection="1"/>
    <xf numFmtId="37" fontId="0" fillId="2" borderId="7" xfId="0" applyNumberFormat="1" applyFill="1" applyBorder="1" applyAlignment="1" applyProtection="1">
      <alignment horizontal="right"/>
    </xf>
    <xf numFmtId="10" fontId="0" fillId="2" borderId="7" xfId="2" applyNumberFormat="1" applyFont="1" applyFill="1" applyBorder="1" applyAlignment="1" applyProtection="1">
      <alignment horizontal="right"/>
    </xf>
    <xf numFmtId="164" fontId="0" fillId="2" borderId="7" xfId="1" applyNumberFormat="1" applyFont="1" applyFill="1" applyBorder="1" applyAlignment="1" applyProtection="1">
      <alignment horizontal="right"/>
    </xf>
    <xf numFmtId="0" fontId="1" fillId="2" borderId="0" xfId="0" applyFont="1" applyFill="1" applyBorder="1" applyAlignment="1"/>
    <xf numFmtId="0" fontId="1" fillId="2" borderId="0" xfId="0" applyFont="1" applyFill="1" applyBorder="1" applyAlignment="1">
      <alignment horizontal="right"/>
    </xf>
    <xf numFmtId="0" fontId="7" fillId="2" borderId="6" xfId="0"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Alignment="1">
      <alignment vertical="top"/>
    </xf>
    <xf numFmtId="0" fontId="7" fillId="2" borderId="1" xfId="0" applyFont="1" applyFill="1" applyBorder="1" applyAlignment="1">
      <alignment horizontal="center" vertical="top"/>
    </xf>
    <xf numFmtId="0" fontId="1" fillId="0" borderId="6" xfId="0" applyFont="1" applyBorder="1" applyAlignment="1">
      <alignment vertical="top"/>
    </xf>
    <xf numFmtId="0" fontId="1" fillId="2" borderId="0" xfId="0" applyFont="1" applyFill="1" applyBorder="1" applyAlignment="1">
      <alignment vertical="top"/>
    </xf>
    <xf numFmtId="0" fontId="7" fillId="2" borderId="0" xfId="0" applyFont="1" applyFill="1" applyBorder="1" applyAlignment="1">
      <alignment vertical="top" wrapText="1"/>
    </xf>
    <xf numFmtId="0" fontId="7" fillId="2" borderId="0" xfId="0" applyFont="1" applyFill="1" applyAlignment="1">
      <alignment vertical="top"/>
    </xf>
    <xf numFmtId="0" fontId="7" fillId="2" borderId="0" xfId="0" applyFont="1" applyFill="1" applyBorder="1" applyAlignment="1"/>
    <xf numFmtId="0" fontId="7" fillId="2" borderId="0" xfId="0" applyFont="1" applyFill="1" applyAlignment="1"/>
    <xf numFmtId="0" fontId="1" fillId="2" borderId="0" xfId="0" applyFont="1" applyFill="1" applyBorder="1" applyAlignment="1">
      <alignment horizontal="right" vertical="top"/>
    </xf>
    <xf numFmtId="0" fontId="5" fillId="2" borderId="1" xfId="0" applyFont="1" applyFill="1" applyBorder="1" applyAlignment="1" applyProtection="1">
      <alignment horizontal="center"/>
      <protection locked="0"/>
    </xf>
    <xf numFmtId="0" fontId="7" fillId="2" borderId="2" xfId="0" applyNumberFormat="1" applyFont="1" applyFill="1" applyBorder="1" applyAlignment="1">
      <alignment vertical="top" wrapText="1"/>
    </xf>
    <xf numFmtId="0" fontId="7" fillId="2" borderId="6" xfId="0" applyNumberFormat="1" applyFont="1" applyFill="1" applyBorder="1" applyAlignment="1">
      <alignment vertical="top" wrapText="1"/>
    </xf>
    <xf numFmtId="0" fontId="7" fillId="2" borderId="7" xfId="0" applyNumberFormat="1" applyFont="1" applyFill="1" applyBorder="1" applyAlignment="1">
      <alignment vertical="top" wrapText="1"/>
    </xf>
    <xf numFmtId="43" fontId="2" fillId="2" borderId="1" xfId="1" applyNumberFormat="1" applyFont="1" applyFill="1" applyBorder="1" applyAlignment="1" applyProtection="1">
      <alignment wrapText="1"/>
      <protection locked="0"/>
    </xf>
    <xf numFmtId="0" fontId="1" fillId="2" borderId="1" xfId="0" applyFont="1" applyFill="1" applyBorder="1" applyAlignment="1" applyProtection="1">
      <alignment horizontal="left"/>
    </xf>
    <xf numFmtId="0" fontId="6" fillId="3" borderId="2" xfId="0" applyFont="1" applyFill="1" applyBorder="1" applyAlignment="1"/>
    <xf numFmtId="0" fontId="6" fillId="3" borderId="6" xfId="0" applyFont="1" applyFill="1" applyBorder="1" applyAlignment="1"/>
    <xf numFmtId="0" fontId="6" fillId="3" borderId="7" xfId="0" applyFont="1" applyFill="1" applyBorder="1" applyAlignment="1"/>
    <xf numFmtId="164" fontId="2" fillId="2" borderId="1" xfId="1" applyNumberFormat="1" applyFont="1" applyFill="1" applyBorder="1" applyAlignment="1" applyProtection="1">
      <alignment horizontal="right" wrapText="1"/>
      <protection locked="0"/>
    </xf>
    <xf numFmtId="0" fontId="7" fillId="2" borderId="2" xfId="0" applyNumberFormat="1" applyFont="1" applyFill="1" applyBorder="1" applyAlignment="1">
      <alignment wrapText="1"/>
    </xf>
    <xf numFmtId="41" fontId="1" fillId="2" borderId="1" xfId="0" applyNumberFormat="1" applyFont="1" applyFill="1" applyBorder="1" applyAlignment="1" applyProtection="1">
      <alignment horizontal="center" wrapText="1"/>
    </xf>
    <xf numFmtId="0" fontId="1" fillId="0" borderId="0" xfId="0" applyFont="1" applyAlignment="1">
      <alignment horizontal="justify"/>
    </xf>
    <xf numFmtId="0" fontId="7" fillId="2" borderId="0" xfId="0" applyNumberFormat="1" applyFont="1" applyFill="1" applyBorder="1" applyAlignment="1">
      <alignment vertical="top" wrapText="1"/>
    </xf>
    <xf numFmtId="0" fontId="1" fillId="0" borderId="0" xfId="0" applyFont="1" applyBorder="1" applyAlignment="1">
      <alignment vertical="top"/>
    </xf>
    <xf numFmtId="0" fontId="2" fillId="4" borderId="1" xfId="0" applyFont="1" applyFill="1" applyBorder="1" applyAlignment="1" applyProtection="1">
      <alignment wrapText="1"/>
      <protection locked="0"/>
    </xf>
    <xf numFmtId="43" fontId="2" fillId="0" borderId="1" xfId="1" applyNumberFormat="1" applyFont="1" applyFill="1" applyBorder="1" applyAlignment="1" applyProtection="1">
      <alignment wrapText="1"/>
      <protection locked="0"/>
    </xf>
    <xf numFmtId="10" fontId="2" fillId="0" borderId="1" xfId="2" applyNumberFormat="1" applyFont="1" applyFill="1" applyBorder="1" applyAlignment="1" applyProtection="1">
      <alignment wrapText="1"/>
      <protection locked="0"/>
    </xf>
    <xf numFmtId="164" fontId="2" fillId="0" borderId="1" xfId="1" applyNumberFormat="1" applyFont="1" applyFill="1" applyBorder="1" applyAlignment="1" applyProtection="1">
      <alignment wrapText="1"/>
      <protection locked="0"/>
    </xf>
    <xf numFmtId="0" fontId="8" fillId="2" borderId="0" xfId="0" applyFont="1" applyFill="1" applyAlignment="1">
      <alignment vertical="top"/>
    </xf>
    <xf numFmtId="0" fontId="8" fillId="2" borderId="1" xfId="0" applyFont="1" applyFill="1" applyBorder="1" applyAlignment="1">
      <alignment horizontal="center" vertical="top"/>
    </xf>
    <xf numFmtId="0" fontId="10" fillId="2" borderId="4" xfId="0" applyFont="1" applyFill="1" applyBorder="1" applyAlignment="1" applyProtection="1">
      <alignment horizontal="right" wrapText="1"/>
    </xf>
    <xf numFmtId="0" fontId="9" fillId="2" borderId="4" xfId="0" applyFont="1" applyFill="1" applyBorder="1" applyAlignment="1" applyProtection="1">
      <alignment horizontal="center" wrapText="1"/>
    </xf>
    <xf numFmtId="0" fontId="9" fillId="2" borderId="1" xfId="0" applyFont="1" applyFill="1" applyBorder="1" applyAlignment="1" applyProtection="1">
      <alignment horizontal="center"/>
    </xf>
    <xf numFmtId="0" fontId="10" fillId="2" borderId="1" xfId="0" applyFont="1" applyFill="1" applyBorder="1" applyAlignment="1" applyProtection="1">
      <alignment horizontal="right" wrapText="1"/>
    </xf>
    <xf numFmtId="2" fontId="10" fillId="0" borderId="1" xfId="0" applyNumberFormat="1" applyFont="1" applyFill="1" applyBorder="1" applyAlignment="1" applyProtection="1">
      <alignment horizontal="right" wrapText="1"/>
    </xf>
    <xf numFmtId="2" fontId="10" fillId="2" borderId="1" xfId="0" applyNumberFormat="1" applyFont="1" applyFill="1" applyBorder="1" applyAlignment="1" applyProtection="1">
      <alignment horizontal="right" wrapText="1"/>
    </xf>
    <xf numFmtId="2" fontId="10" fillId="2" borderId="1" xfId="1" applyNumberFormat="1" applyFont="1" applyFill="1" applyBorder="1" applyAlignment="1" applyProtection="1">
      <alignment horizontal="right" wrapText="1"/>
    </xf>
    <xf numFmtId="0" fontId="10" fillId="2" borderId="1" xfId="0" applyFont="1" applyFill="1" applyBorder="1" applyAlignment="1" applyProtection="1">
      <alignment horizontal="right" wrapText="1"/>
      <protection locked="0"/>
    </xf>
    <xf numFmtId="2" fontId="10" fillId="0" borderId="1" xfId="0" applyNumberFormat="1" applyFont="1" applyFill="1" applyBorder="1" applyAlignment="1" applyProtection="1">
      <alignment horizontal="right" wrapText="1"/>
      <protection locked="0"/>
    </xf>
    <xf numFmtId="2" fontId="10" fillId="2" borderId="1" xfId="0" applyNumberFormat="1" applyFont="1" applyFill="1" applyBorder="1" applyAlignment="1" applyProtection="1">
      <alignment horizontal="right" wrapText="1"/>
      <protection locked="0"/>
    </xf>
    <xf numFmtId="2" fontId="10" fillId="2" borderId="1" xfId="1" applyNumberFormat="1" applyFont="1" applyFill="1" applyBorder="1" applyAlignment="1" applyProtection="1">
      <alignment horizontal="right" wrapText="1"/>
      <protection locked="0"/>
    </xf>
    <xf numFmtId="1" fontId="10" fillId="2" borderId="1" xfId="0" applyNumberFormat="1" applyFont="1" applyFill="1" applyBorder="1" applyAlignment="1" applyProtection="1">
      <alignment horizontal="right" wrapText="1"/>
    </xf>
    <xf numFmtId="41" fontId="10" fillId="2" borderId="1" xfId="0" applyNumberFormat="1" applyFont="1" applyFill="1" applyBorder="1" applyAlignment="1" applyProtection="1">
      <alignment horizontal="right" wrapText="1"/>
    </xf>
    <xf numFmtId="1" fontId="10" fillId="0" borderId="1" xfId="0" applyNumberFormat="1" applyFont="1" applyFill="1" applyBorder="1" applyAlignment="1" applyProtection="1">
      <alignment horizontal="right" wrapText="1"/>
    </xf>
    <xf numFmtId="0" fontId="10" fillId="2" borderId="5" xfId="0" applyFont="1" applyFill="1" applyBorder="1" applyAlignment="1" applyProtection="1">
      <alignment horizontal="right"/>
    </xf>
    <xf numFmtId="0" fontId="10" fillId="2" borderId="0" xfId="0" applyFont="1" applyFill="1"/>
    <xf numFmtId="0" fontId="10" fillId="2" borderId="0" xfId="0" applyFont="1" applyFill="1" applyBorder="1" applyAlignment="1" applyProtection="1">
      <alignment horizontal="right" wrapText="1"/>
    </xf>
    <xf numFmtId="0" fontId="10" fillId="2" borderId="1" xfId="0" applyFont="1" applyFill="1" applyBorder="1" applyAlignment="1" applyProtection="1">
      <alignment horizontal="right"/>
    </xf>
    <xf numFmtId="3" fontId="10" fillId="0" borderId="1" xfId="0" applyNumberFormat="1" applyFont="1" applyFill="1" applyBorder="1" applyAlignment="1" applyProtection="1"/>
    <xf numFmtId="3" fontId="10" fillId="2" borderId="1" xfId="0" applyNumberFormat="1" applyFont="1" applyFill="1" applyBorder="1" applyAlignment="1" applyProtection="1"/>
    <xf numFmtId="3" fontId="10" fillId="2" borderId="1" xfId="0" applyNumberFormat="1" applyFont="1" applyFill="1" applyBorder="1" applyAlignment="1" applyProtection="1">
      <alignment horizontal="right"/>
    </xf>
    <xf numFmtId="164" fontId="10" fillId="2" borderId="1" xfId="1" applyNumberFormat="1" applyFont="1" applyFill="1" applyBorder="1" applyAlignment="1" applyProtection="1">
      <alignment horizontal="right" wrapText="1"/>
    </xf>
    <xf numFmtId="3" fontId="10" fillId="0" borderId="1" xfId="0" applyNumberFormat="1" applyFont="1" applyFill="1" applyBorder="1" applyAlignment="1" applyProtection="1">
      <alignment wrapText="1"/>
    </xf>
    <xf numFmtId="3" fontId="10" fillId="2" borderId="1" xfId="0" applyNumberFormat="1" applyFont="1" applyFill="1" applyBorder="1" applyAlignment="1" applyProtection="1">
      <alignment wrapText="1"/>
    </xf>
    <xf numFmtId="3" fontId="10" fillId="2" borderId="1" xfId="0" applyNumberFormat="1" applyFont="1" applyFill="1" applyBorder="1" applyAlignment="1" applyProtection="1">
      <alignment horizontal="right" wrapText="1"/>
    </xf>
    <xf numFmtId="3" fontId="10" fillId="0" borderId="1" xfId="0" applyNumberFormat="1" applyFont="1" applyFill="1" applyBorder="1" applyAlignment="1" applyProtection="1">
      <alignment horizontal="right" wrapText="1"/>
    </xf>
    <xf numFmtId="9" fontId="10" fillId="0" borderId="1" xfId="0" applyNumberFormat="1" applyFont="1" applyFill="1" applyBorder="1" applyAlignment="1" applyProtection="1">
      <alignment horizontal="right" wrapText="1"/>
    </xf>
    <xf numFmtId="9" fontId="10" fillId="2" borderId="1" xfId="0" applyNumberFormat="1" applyFont="1" applyFill="1" applyBorder="1" applyAlignment="1" applyProtection="1">
      <alignment horizontal="right" wrapText="1"/>
    </xf>
    <xf numFmtId="9" fontId="10" fillId="2" borderId="1" xfId="2" applyFont="1" applyFill="1" applyBorder="1" applyAlignment="1" applyProtection="1">
      <alignment horizontal="right" wrapText="1"/>
    </xf>
    <xf numFmtId="0" fontId="10" fillId="0" borderId="1" xfId="0" applyFont="1" applyFill="1" applyBorder="1" applyAlignment="1" applyProtection="1">
      <alignment horizontal="right" wrapText="1"/>
    </xf>
    <xf numFmtId="164" fontId="10" fillId="0" borderId="1" xfId="1" applyNumberFormat="1" applyFont="1" applyFill="1" applyBorder="1" applyAlignment="1" applyProtection="1">
      <alignment horizontal="right" wrapText="1"/>
    </xf>
    <xf numFmtId="41" fontId="10" fillId="2" borderId="1" xfId="0" applyNumberFormat="1" applyFont="1" applyFill="1" applyBorder="1" applyAlignment="1" applyProtection="1">
      <alignment horizontal="right"/>
    </xf>
    <xf numFmtId="1" fontId="10" fillId="2" borderId="1" xfId="1" applyNumberFormat="1" applyFont="1" applyFill="1" applyBorder="1" applyAlignment="1" applyProtection="1">
      <alignment horizontal="right" wrapText="1"/>
    </xf>
    <xf numFmtId="10" fontId="10" fillId="0" borderId="1" xfId="2" applyNumberFormat="1" applyFont="1" applyFill="1" applyBorder="1" applyAlignment="1" applyProtection="1">
      <alignment horizontal="right" wrapText="1"/>
    </xf>
    <xf numFmtId="10" fontId="10" fillId="2" borderId="1" xfId="2" applyNumberFormat="1" applyFont="1" applyFill="1" applyBorder="1" applyAlignment="1" applyProtection="1">
      <alignment horizontal="right" wrapText="1"/>
    </xf>
    <xf numFmtId="10" fontId="10" fillId="0" borderId="1" xfId="0" applyNumberFormat="1" applyFont="1" applyFill="1" applyBorder="1" applyAlignment="1" applyProtection="1">
      <alignment horizontal="right" wrapText="1"/>
    </xf>
    <xf numFmtId="10" fontId="10" fillId="2" borderId="1" xfId="0" applyNumberFormat="1" applyFont="1" applyFill="1" applyBorder="1" applyAlignment="1" applyProtection="1">
      <alignment horizontal="right" wrapText="1"/>
    </xf>
    <xf numFmtId="165" fontId="10" fillId="2" borderId="1" xfId="1" applyNumberFormat="1" applyFont="1" applyFill="1" applyBorder="1" applyAlignment="1" applyProtection="1">
      <alignment horizontal="right" wrapText="1"/>
    </xf>
    <xf numFmtId="43" fontId="10" fillId="2" borderId="1" xfId="1" applyFont="1" applyFill="1" applyBorder="1" applyAlignment="1" applyProtection="1">
      <alignment horizontal="right" wrapText="1"/>
    </xf>
    <xf numFmtId="0" fontId="9" fillId="3" borderId="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2"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8" fillId="2" borderId="2" xfId="0" applyNumberFormat="1" applyFont="1" applyFill="1" applyBorder="1" applyAlignment="1">
      <alignment horizontal="left" vertical="center" wrapText="1"/>
    </xf>
    <xf numFmtId="0" fontId="8" fillId="2" borderId="6" xfId="0" applyNumberFormat="1" applyFont="1" applyFill="1" applyBorder="1" applyAlignment="1">
      <alignment horizontal="left" vertical="center" wrapText="1"/>
    </xf>
    <xf numFmtId="0" fontId="8" fillId="2" borderId="7"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7" xfId="0" applyNumberFormat="1" applyFont="1" applyFill="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847726</xdr:colOff>
      <xdr:row>0</xdr:row>
      <xdr:rowOff>59530</xdr:rowOff>
    </xdr:from>
    <xdr:to>
      <xdr:col>1</xdr:col>
      <xdr:colOff>3012282</xdr:colOff>
      <xdr:row>4</xdr:row>
      <xdr:rowOff>72079</xdr:rowOff>
    </xdr:to>
    <xdr:pic>
      <xdr:nvPicPr>
        <xdr:cNvPr id="249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26320" y="59530"/>
          <a:ext cx="2164556" cy="584049"/>
        </a:xfrm>
        <a:prstGeom prst="rect">
          <a:avLst/>
        </a:prstGeom>
        <a:noFill/>
        <a:ln w="9525">
          <a:noFill/>
          <a:miter lim="800000"/>
          <a:headEnd/>
          <a:tailEnd/>
        </a:ln>
      </xdr:spPr>
    </xdr:pic>
    <xdr:clientData/>
  </xdr:twoCellAnchor>
  <xdr:twoCellAnchor>
    <xdr:from>
      <xdr:col>5</xdr:col>
      <xdr:colOff>1536291</xdr:colOff>
      <xdr:row>0</xdr:row>
      <xdr:rowOff>135352</xdr:rowOff>
    </xdr:from>
    <xdr:to>
      <xdr:col>11</xdr:col>
      <xdr:colOff>1188902</xdr:colOff>
      <xdr:row>4</xdr:row>
      <xdr:rowOff>98653</xdr:rowOff>
    </xdr:to>
    <xdr:sp macro="" textlink="">
      <xdr:nvSpPr>
        <xdr:cNvPr id="2209" name="Text Box 3"/>
        <xdr:cNvSpPr txBox="1">
          <a:spLocks noChangeArrowheads="1"/>
        </xdr:cNvSpPr>
      </xdr:nvSpPr>
      <xdr:spPr bwMode="auto">
        <a:xfrm>
          <a:off x="10911612" y="135352"/>
          <a:ext cx="8959897" cy="534801"/>
        </a:xfrm>
        <a:prstGeom prst="rect">
          <a:avLst/>
        </a:prstGeom>
        <a:noFill/>
        <a:ln w="9525">
          <a:noFill/>
          <a:miter lim="800000"/>
          <a:headEnd/>
          <a:tailEnd/>
        </a:ln>
      </xdr:spPr>
      <xdr:txBody>
        <a:bodyPr vertOverflow="clip" wrap="square" lIns="73152" tIns="54864" rIns="0" bIns="0" anchor="t" upright="1"/>
        <a:lstStyle/>
        <a:p>
          <a:pPr algn="l" rtl="0">
            <a:defRPr sz="1000"/>
          </a:pPr>
          <a:r>
            <a:rPr lang="en-US" sz="2800" b="0" i="0" u="none" strike="noStrike" baseline="0">
              <a:solidFill>
                <a:schemeClr val="bg1">
                  <a:lumMod val="50000"/>
                </a:schemeClr>
              </a:solidFill>
              <a:latin typeface="Arial"/>
              <a:cs typeface="Arial"/>
            </a:rPr>
            <a:t>Q4 2012 Accounting Results Dashboard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42004</xdr:colOff>
      <xdr:row>0</xdr:row>
      <xdr:rowOff>71156</xdr:rowOff>
    </xdr:from>
    <xdr:to>
      <xdr:col>12</xdr:col>
      <xdr:colOff>1344703</xdr:colOff>
      <xdr:row>7</xdr:row>
      <xdr:rowOff>128305</xdr:rowOff>
    </xdr:to>
    <xdr:sp macro="" textlink="">
      <xdr:nvSpPr>
        <xdr:cNvPr id="1027" name="Text Box 3"/>
        <xdr:cNvSpPr txBox="1">
          <a:spLocks noChangeArrowheads="1"/>
        </xdr:cNvSpPr>
      </xdr:nvSpPr>
      <xdr:spPr bwMode="auto">
        <a:xfrm>
          <a:off x="5611328" y="71156"/>
          <a:ext cx="13763640" cy="1155325"/>
        </a:xfrm>
        <a:prstGeom prst="rect">
          <a:avLst/>
        </a:prstGeom>
        <a:noFill/>
        <a:ln w="9525">
          <a:noFill/>
          <a:miter lim="800000"/>
          <a:headEnd/>
          <a:tailEnd/>
        </a:ln>
      </xdr:spPr>
      <xdr:txBody>
        <a:bodyPr vertOverflow="clip" wrap="square" lIns="73152" tIns="54864" rIns="0" bIns="0" anchor="t" upright="1"/>
        <a:lstStyle/>
        <a:p>
          <a:pPr algn="l" rtl="0">
            <a:defRPr sz="1000"/>
          </a:pPr>
          <a:r>
            <a:rPr lang="en-US" sz="3200" b="0" i="0" u="none" strike="noStrike" baseline="0">
              <a:solidFill>
                <a:schemeClr val="bg1">
                  <a:lumMod val="50000"/>
                </a:schemeClr>
              </a:solidFill>
              <a:latin typeface="Arial"/>
              <a:cs typeface="Arial"/>
            </a:rPr>
            <a:t>Q2 2012 Accounting Results Dashboard </a:t>
          </a:r>
        </a:p>
      </xdr:txBody>
    </xdr:sp>
    <xdr:clientData/>
  </xdr:twoCellAnchor>
  <xdr:twoCellAnchor editAs="oneCell">
    <xdr:from>
      <xdr:col>1</xdr:col>
      <xdr:colOff>828675</xdr:colOff>
      <xdr:row>0</xdr:row>
      <xdr:rowOff>0</xdr:rowOff>
    </xdr:from>
    <xdr:to>
      <xdr:col>2</xdr:col>
      <xdr:colOff>1358611</xdr:colOff>
      <xdr:row>4</xdr:row>
      <xdr:rowOff>114300</xdr:rowOff>
    </xdr:to>
    <xdr:pic>
      <xdr:nvPicPr>
        <xdr:cNvPr id="158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009650" y="0"/>
          <a:ext cx="2895600" cy="762000"/>
        </a:xfrm>
        <a:prstGeom prst="rect">
          <a:avLst/>
        </a:prstGeom>
        <a:noFill/>
        <a:ln w="9525">
          <a:noFill/>
          <a:miter lim="800000"/>
          <a:headEnd/>
          <a:tailEnd/>
        </a:ln>
      </xdr:spPr>
    </xdr:pic>
    <xdr:clientData/>
  </xdr:twoCellAnchor>
  <xdr:twoCellAnchor>
    <xdr:from>
      <xdr:col>6</xdr:col>
      <xdr:colOff>1528482</xdr:colOff>
      <xdr:row>16</xdr:row>
      <xdr:rowOff>67795</xdr:rowOff>
    </xdr:from>
    <xdr:to>
      <xdr:col>9</xdr:col>
      <xdr:colOff>1528483</xdr:colOff>
      <xdr:row>26</xdr:row>
      <xdr:rowOff>10645</xdr:rowOff>
    </xdr:to>
    <xdr:sp macro="" textlink="">
      <xdr:nvSpPr>
        <xdr:cNvPr id="10" name="WordArt 8"/>
        <xdr:cNvSpPr>
          <a:spLocks noChangeArrowheads="1" noChangeShapeType="1" noTextEdit="1"/>
        </xdr:cNvSpPr>
      </xdr:nvSpPr>
      <xdr:spPr bwMode="auto">
        <a:xfrm>
          <a:off x="8845923" y="3653677"/>
          <a:ext cx="4672854" cy="2374527"/>
        </a:xfrm>
        <a:prstGeom prst="rect">
          <a:avLst/>
        </a:prstGeom>
      </xdr:spPr>
      <xdr:txBody>
        <a:bodyPr wrap="none" fromWordArt="1">
          <a:prstTxWarp prst="textSlantUp">
            <a:avLst>
              <a:gd name="adj" fmla="val 55556"/>
            </a:avLst>
          </a:prstTxWarp>
        </a:bodyPr>
        <a:lstStyle/>
        <a:p>
          <a:pPr algn="ctr" rtl="0"/>
          <a:r>
            <a:rPr lang="en-US" sz="3600" kern="10" spc="0">
              <a:ln w="12700">
                <a:solidFill>
                  <a:srgbClr val="808080"/>
                </a:solidFill>
                <a:round/>
                <a:headEnd/>
                <a:tailEnd/>
              </a:ln>
              <a:noFill/>
              <a:effectLst/>
              <a:latin typeface="Arial"/>
              <a:cs typeface="Arial"/>
            </a:rPr>
            <a:t>For Internal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Reporting/2006/Q4%202006/US%20Financials/Q4%202006%20US%20Financials%20FINAL%20No%20passwo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al%20Reporting/Reporting/2007/Q4%202007/US%20Financials/Q4%202007%20US%20Financi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External%20Reporting/Reporting/2006/Q4%202006/US%20Financials/Q4%202006%20US%20Financials%20V3%20Dobson%20chan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 Pkg-Cover"/>
      <sheetName val="AC Pkg-Key Stats"/>
      <sheetName val="AC Pkg-BS"/>
      <sheetName val="AC Pkg-IS"/>
      <sheetName val="AC Pkg-CF"/>
      <sheetName val="BS C1"/>
      <sheetName val="IS C2"/>
      <sheetName val="SOCF"/>
      <sheetName val="BS"/>
      <sheetName val="IS"/>
      <sheetName val="Key Stats"/>
      <sheetName val="Topsides"/>
      <sheetName val="Checks"/>
      <sheetName val="Option Breakout"/>
      <sheetName val="SOCF Wksht"/>
      <sheetName val="Fixed Assets"/>
      <sheetName val="Exec Summary"/>
      <sheetName val="Data Rev"/>
      <sheetName val="Book Overdrafts"/>
      <sheetName val="Debt RF YTD"/>
      <sheetName val="205 Report"/>
      <sheetName val="Change Control Log"/>
    </sheetNames>
    <sheetDataSet>
      <sheetData sheetId="0"/>
      <sheetData sheetId="1">
        <row r="9">
          <cell r="C9">
            <v>0.29787527271283465</v>
          </cell>
          <cell r="E9">
            <v>0.31693702845177651</v>
          </cell>
          <cell r="G9">
            <v>0.32143549214892064</v>
          </cell>
          <cell r="I9">
            <v>0.30755043963757916</v>
          </cell>
          <cell r="U9">
            <v>0.31088279869691576</v>
          </cell>
        </row>
        <row r="25">
          <cell r="C25">
            <v>55.77441798504686</v>
          </cell>
          <cell r="E25">
            <v>55.797357690187312</v>
          </cell>
          <cell r="G25">
            <v>55.368489873217555</v>
          </cell>
          <cell r="I25">
            <v>53.924111683333187</v>
          </cell>
          <cell r="U25">
            <v>55.240339276707239</v>
          </cell>
        </row>
        <row r="26">
          <cell r="C26">
            <v>21.058562024467815</v>
          </cell>
          <cell r="E26">
            <v>21.653219372192027</v>
          </cell>
          <cell r="G26">
            <v>22.17498493266687</v>
          </cell>
          <cell r="I26">
            <v>22.287914949954128</v>
          </cell>
          <cell r="U26">
            <v>21.782366202199643</v>
          </cell>
        </row>
        <row r="29">
          <cell r="C29">
            <v>51.990256178047581</v>
          </cell>
          <cell r="E29">
            <v>52.309789295617939</v>
          </cell>
          <cell r="G29">
            <v>51.978582260819138</v>
          </cell>
          <cell r="I29">
            <v>50.868512004995239</v>
          </cell>
          <cell r="U29">
            <v>51.801759506127468</v>
          </cell>
        </row>
        <row r="34">
          <cell r="C34">
            <v>300.05264540602303</v>
          </cell>
          <cell r="E34">
            <v>298.86289635543392</v>
          </cell>
          <cell r="G34">
            <v>322.16887539522628</v>
          </cell>
          <cell r="I34">
            <v>275.00314935966077</v>
          </cell>
          <cell r="U34">
            <v>298.56912437243074</v>
          </cell>
        </row>
        <row r="42">
          <cell r="C42">
            <v>25.139019713691866</v>
          </cell>
          <cell r="E42">
            <v>24.826254136737145</v>
          </cell>
          <cell r="G42">
            <v>24.960116844781695</v>
          </cell>
          <cell r="I42">
            <v>25.663378360039005</v>
          </cell>
          <cell r="U42">
            <v>25.140216685561125</v>
          </cell>
        </row>
      </sheetData>
      <sheetData sheetId="2"/>
      <sheetData sheetId="3"/>
      <sheetData sheetId="4"/>
      <sheetData sheetId="5"/>
      <sheetData sheetId="6">
        <row r="15">
          <cell r="L15">
            <v>4038600624.3600001</v>
          </cell>
          <cell r="N15">
            <v>4209012582.0599999</v>
          </cell>
          <cell r="P15">
            <v>4366890002.3899994</v>
          </cell>
          <cell r="R15">
            <v>4523337242.4000006</v>
          </cell>
          <cell r="T15">
            <v>17137840451.209999</v>
          </cell>
        </row>
      </sheetData>
      <sheetData sheetId="7">
        <row r="35">
          <cell r="L35">
            <v>-568819003.5999999</v>
          </cell>
          <cell r="N35">
            <v>-592535629.12000012</v>
          </cell>
          <cell r="P35">
            <v>-769524350.27999997</v>
          </cell>
        </row>
      </sheetData>
      <sheetData sheetId="8"/>
      <sheetData sheetId="9"/>
      <sheetData sheetId="10">
        <row r="2">
          <cell r="D2">
            <v>3389200.1731699998</v>
          </cell>
          <cell r="F2">
            <v>3585938.3102500001</v>
          </cell>
          <cell r="H2">
            <v>3722749.9708199995</v>
          </cell>
          <cell r="J2">
            <v>3813206.2849500002</v>
          </cell>
          <cell r="L2">
            <v>14511094.739189997</v>
          </cell>
        </row>
        <row r="4">
          <cell r="D4">
            <v>1103130.2459699998</v>
          </cell>
          <cell r="F4">
            <v>1209553.64747</v>
          </cell>
          <cell r="H4">
            <v>1226517.2941899996</v>
          </cell>
          <cell r="J4">
            <v>1172176.3841800008</v>
          </cell>
        </row>
        <row r="108">
          <cell r="D108">
            <v>769524350.98000789</v>
          </cell>
          <cell r="F108">
            <v>592535530.6400001</v>
          </cell>
          <cell r="H108">
            <v>568819003.26999998</v>
          </cell>
          <cell r="J108">
            <v>4862660564.71</v>
          </cell>
          <cell r="L108">
            <v>6793539449.600008</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 Pkg-Cover"/>
      <sheetName val="AC Pkg-Key Stats"/>
      <sheetName val="AC Pkg-BS"/>
      <sheetName val="AC Pkg-IS"/>
      <sheetName val="AC Pkg-CF"/>
      <sheetName val="Key Stats"/>
      <sheetName val="BS Backup"/>
      <sheetName val="IS Backup"/>
      <sheetName val="SOCF"/>
      <sheetName val="BS-SAP"/>
      <sheetName val="IS-BW"/>
      <sheetName val="Topsides"/>
      <sheetName val="Checks"/>
      <sheetName val="SOCF Wksht"/>
      <sheetName val="Fixed Assets"/>
      <sheetName val="Exec Summary"/>
      <sheetName val="Data Rev"/>
      <sheetName val="Book Overdrafts"/>
      <sheetName val="Debt RF YTD"/>
      <sheetName val="205 Report"/>
      <sheetName val="CPGA-CCPU Recon"/>
      <sheetName val="Change Control Log"/>
    </sheetNames>
    <sheetDataSet>
      <sheetData sheetId="0"/>
      <sheetData sheetId="1">
        <row r="10">
          <cell r="W10">
            <v>0.32467416528444404</v>
          </cell>
        </row>
        <row r="20">
          <cell r="L20">
            <v>6.4830391859549117</v>
          </cell>
          <cell r="N20">
            <v>5.909588163056628</v>
          </cell>
          <cell r="P20">
            <v>5.6502258608138058</v>
          </cell>
          <cell r="R20">
            <v>5.1186557091346687</v>
          </cell>
          <cell r="W20">
            <v>5.8077390541886729</v>
          </cell>
        </row>
      </sheetData>
      <sheetData sheetId="2"/>
      <sheetData sheetId="3"/>
      <sheetData sheetId="4"/>
      <sheetData sheetId="5">
        <row r="6">
          <cell r="O6">
            <v>0.32548394594770003</v>
          </cell>
          <cell r="Q6">
            <v>0.33730464464841109</v>
          </cell>
          <cell r="S6">
            <v>0.329465396226929</v>
          </cell>
          <cell r="U6">
            <v>0.30739915351717478</v>
          </cell>
          <cell r="W6">
            <v>0.32467416528444404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 Pkg-Cover"/>
      <sheetName val="AC Pkg-Key Stats"/>
      <sheetName val="AC Pkg-BS"/>
      <sheetName val="AC Pkg-IS"/>
      <sheetName val="AC Pkg-CF"/>
      <sheetName val="BS C1"/>
      <sheetName val="IS C2"/>
      <sheetName val="SOCF"/>
      <sheetName val="BS"/>
      <sheetName val="IS"/>
      <sheetName val="Key Stats"/>
      <sheetName val="Topsides"/>
      <sheetName val="Checks"/>
      <sheetName val="Option Breakout"/>
      <sheetName val="SOCF Wksht"/>
      <sheetName val="Fixed Assets"/>
      <sheetName val="Exec Summary"/>
      <sheetName val="Data Rev"/>
      <sheetName val="Book Overdrafts"/>
      <sheetName val="Debt RF YTD"/>
      <sheetName val="205 Report"/>
      <sheetName val="Change Control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row r="49">
          <cell r="AW49">
            <v>3350201153</v>
          </cell>
          <cell r="AZ49">
            <v>3350201153</v>
          </cell>
        </row>
      </sheetData>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4:Q54"/>
  <sheetViews>
    <sheetView tabSelected="1" view="pageBreakPreview" zoomScale="70" zoomScaleNormal="70" zoomScaleSheetLayoutView="70" workbookViewId="0">
      <selection activeCell="E16" sqref="E16:E20"/>
    </sheetView>
  </sheetViews>
  <sheetFormatPr defaultRowHeight="12.75"/>
  <cols>
    <col min="1" max="1" width="4" style="26" customWidth="1"/>
    <col min="2" max="2" width="53.85546875" style="26" customWidth="1"/>
    <col min="3" max="3" width="23" style="26" customWidth="1"/>
    <col min="4" max="4" width="27.140625" style="26" customWidth="1"/>
    <col min="5" max="13" width="23.28515625" style="26" customWidth="1"/>
    <col min="14" max="15" width="23.140625" style="26" customWidth="1"/>
    <col min="16" max="17" width="20.5703125" style="26" customWidth="1"/>
    <col min="18" max="16384" width="9.140625" style="26"/>
  </cols>
  <sheetData>
    <row r="4" spans="2:17" ht="6" customHeight="1"/>
    <row r="6" spans="2:17" ht="21.75" customHeight="1">
      <c r="B6" s="114" t="s">
        <v>28</v>
      </c>
      <c r="C6" s="115"/>
      <c r="D6" s="115"/>
      <c r="E6" s="115"/>
      <c r="F6" s="115"/>
      <c r="G6" s="115"/>
      <c r="H6" s="115"/>
      <c r="I6" s="115"/>
      <c r="J6" s="115"/>
      <c r="K6" s="115"/>
      <c r="L6" s="115"/>
      <c r="M6" s="115"/>
      <c r="N6" s="115"/>
      <c r="O6" s="115"/>
      <c r="P6" s="115"/>
      <c r="Q6" s="116"/>
    </row>
    <row r="7" spans="2:17" ht="26.25" customHeight="1">
      <c r="B7" s="75" t="s">
        <v>27</v>
      </c>
      <c r="C7" s="76" t="s">
        <v>128</v>
      </c>
      <c r="D7" s="76" t="s">
        <v>127</v>
      </c>
      <c r="E7" s="76" t="s">
        <v>124</v>
      </c>
      <c r="F7" s="76" t="s">
        <v>112</v>
      </c>
      <c r="G7" s="76" t="s">
        <v>104</v>
      </c>
      <c r="H7" s="76" t="s">
        <v>96</v>
      </c>
      <c r="I7" s="76" t="s">
        <v>97</v>
      </c>
      <c r="J7" s="76" t="s">
        <v>87</v>
      </c>
      <c r="K7" s="76" t="s">
        <v>76</v>
      </c>
      <c r="L7" s="77" t="s">
        <v>72</v>
      </c>
      <c r="M7" s="77" t="s">
        <v>59</v>
      </c>
      <c r="N7" s="76" t="s">
        <v>58</v>
      </c>
      <c r="O7" s="77" t="s">
        <v>55</v>
      </c>
      <c r="P7" s="77" t="s">
        <v>54</v>
      </c>
      <c r="Q7" s="77" t="s">
        <v>51</v>
      </c>
    </row>
    <row r="8" spans="2:17" ht="26.25" customHeight="1">
      <c r="B8" s="78" t="s">
        <v>114</v>
      </c>
      <c r="C8" s="78">
        <v>43.12</v>
      </c>
      <c r="D8" s="78">
        <v>41.31</v>
      </c>
      <c r="E8" s="79">
        <v>42.78</v>
      </c>
      <c r="F8" s="79">
        <v>43.88</v>
      </c>
      <c r="G8" s="80">
        <v>44.52</v>
      </c>
      <c r="H8" s="80">
        <v>45.86</v>
      </c>
      <c r="I8" s="80">
        <v>45.52</v>
      </c>
      <c r="J8" s="80">
        <v>46.22</v>
      </c>
      <c r="K8" s="80">
        <v>45.86</v>
      </c>
      <c r="L8" s="80">
        <v>45.82</v>
      </c>
      <c r="M8" s="80">
        <v>46.33</v>
      </c>
      <c r="N8" s="80">
        <v>46.43</v>
      </c>
      <c r="O8" s="80">
        <v>46.61</v>
      </c>
      <c r="P8" s="80">
        <v>46.51</v>
      </c>
      <c r="Q8" s="80">
        <v>45.762255743904483</v>
      </c>
    </row>
    <row r="9" spans="2:17" ht="26.25" customHeight="1">
      <c r="B9" s="78" t="s">
        <v>122</v>
      </c>
      <c r="C9" s="79">
        <v>50.3</v>
      </c>
      <c r="D9" s="79">
        <v>48.47</v>
      </c>
      <c r="E9" s="79">
        <v>49.95</v>
      </c>
      <c r="F9" s="79">
        <v>50.9</v>
      </c>
      <c r="G9" s="80">
        <v>51.81</v>
      </c>
      <c r="H9" s="80">
        <v>52.57</v>
      </c>
      <c r="I9" s="80">
        <v>52.52</v>
      </c>
      <c r="J9" s="80">
        <v>53.05</v>
      </c>
      <c r="K9" s="80">
        <v>52.52</v>
      </c>
      <c r="L9" s="80">
        <v>52.21</v>
      </c>
      <c r="M9" s="80">
        <v>51.74</v>
      </c>
      <c r="N9" s="80">
        <v>52.09</v>
      </c>
      <c r="O9" s="80">
        <v>51.77</v>
      </c>
      <c r="P9" s="80">
        <v>51.7</v>
      </c>
      <c r="Q9" s="80">
        <v>51.377243802513497</v>
      </c>
    </row>
    <row r="10" spans="2:17" ht="26.25" customHeight="1">
      <c r="B10" s="78" t="s">
        <v>115</v>
      </c>
      <c r="C10" s="78">
        <v>56.79</v>
      </c>
      <c r="D10" s="78">
        <v>55.47</v>
      </c>
      <c r="E10" s="79">
        <v>56.59</v>
      </c>
      <c r="F10" s="79">
        <v>57.35</v>
      </c>
      <c r="G10" s="80">
        <v>57.68</v>
      </c>
      <c r="H10" s="80">
        <v>57.56</v>
      </c>
      <c r="I10" s="80">
        <v>58.23</v>
      </c>
      <c r="J10" s="80">
        <v>58.5</v>
      </c>
      <c r="K10" s="80">
        <v>57.26</v>
      </c>
      <c r="L10" s="80">
        <v>56.34</v>
      </c>
      <c r="M10" s="80">
        <v>54.78</v>
      </c>
      <c r="N10" s="80">
        <v>55.83</v>
      </c>
      <c r="O10" s="80">
        <v>54.5</v>
      </c>
      <c r="P10" s="80">
        <v>54.52</v>
      </c>
      <c r="Q10" s="80">
        <v>53.71</v>
      </c>
    </row>
    <row r="11" spans="2:17" ht="26.25" customHeight="1">
      <c r="B11" s="78" t="s">
        <v>116</v>
      </c>
      <c r="C11" s="78">
        <v>20.28</v>
      </c>
      <c r="D11" s="78">
        <v>20.59</v>
      </c>
      <c r="E11" s="79">
        <v>20.6</v>
      </c>
      <c r="F11" s="79">
        <v>20.58</v>
      </c>
      <c r="G11" s="80">
        <v>19.29</v>
      </c>
      <c r="H11" s="80">
        <v>18.38</v>
      </c>
      <c r="I11" s="80">
        <v>19.12</v>
      </c>
      <c r="J11" s="80">
        <v>18.23</v>
      </c>
      <c r="K11" s="80">
        <v>17.989999999999998</v>
      </c>
      <c r="L11" s="80">
        <v>18.13</v>
      </c>
      <c r="M11" s="80">
        <v>18.559999999999999</v>
      </c>
      <c r="N11" s="80">
        <v>19.149999999999999</v>
      </c>
      <c r="O11" s="81">
        <v>18.95</v>
      </c>
      <c r="P11" s="81">
        <v>18.28</v>
      </c>
      <c r="Q11" s="81">
        <v>17.840023946974753</v>
      </c>
    </row>
    <row r="12" spans="2:17" ht="26.25" customHeight="1">
      <c r="B12" s="78" t="s">
        <v>117</v>
      </c>
      <c r="C12" s="78">
        <v>26.85</v>
      </c>
      <c r="D12" s="78">
        <v>27.69</v>
      </c>
      <c r="E12" s="79">
        <v>27.35</v>
      </c>
      <c r="F12" s="79">
        <v>26.81</v>
      </c>
      <c r="G12" s="80">
        <v>25.39</v>
      </c>
      <c r="H12" s="80">
        <v>24.27</v>
      </c>
      <c r="I12" s="80">
        <v>24.9</v>
      </c>
      <c r="J12" s="80">
        <v>24.31</v>
      </c>
      <c r="K12" s="80">
        <v>23.6</v>
      </c>
      <c r="L12" s="80">
        <v>24.23</v>
      </c>
      <c r="M12" s="80">
        <v>24.18</v>
      </c>
      <c r="N12" s="80">
        <v>24.58</v>
      </c>
      <c r="O12" s="81">
        <v>24.53</v>
      </c>
      <c r="P12" s="81">
        <v>24.04</v>
      </c>
      <c r="Q12" s="81">
        <v>23.64</v>
      </c>
    </row>
    <row r="13" spans="2:17" ht="26.25" customHeight="1">
      <c r="B13" s="82" t="s">
        <v>118</v>
      </c>
      <c r="C13" s="82">
        <v>14.52</v>
      </c>
      <c r="D13" s="82">
        <v>14.72</v>
      </c>
      <c r="E13" s="83">
        <v>14.53</v>
      </c>
      <c r="F13" s="83">
        <v>14.45</v>
      </c>
      <c r="G13" s="84">
        <v>14.38</v>
      </c>
      <c r="H13" s="84">
        <v>13.71</v>
      </c>
      <c r="I13" s="84">
        <v>14.16</v>
      </c>
      <c r="J13" s="84">
        <v>13.98</v>
      </c>
      <c r="K13" s="84">
        <v>13.56</v>
      </c>
      <c r="L13" s="84">
        <v>13.13</v>
      </c>
      <c r="M13" s="85">
        <v>11.93</v>
      </c>
      <c r="N13" s="85">
        <v>12.79</v>
      </c>
      <c r="O13" s="80">
        <v>12.44</v>
      </c>
      <c r="P13" s="80">
        <v>11.6</v>
      </c>
      <c r="Q13" s="80">
        <v>10.892132740328771</v>
      </c>
    </row>
    <row r="14" spans="2:17" ht="26.25" customHeight="1">
      <c r="B14" s="82" t="s">
        <v>134</v>
      </c>
      <c r="C14" s="82">
        <v>17.34</v>
      </c>
      <c r="D14" s="82">
        <v>17.829999999999998</v>
      </c>
      <c r="E14" s="83">
        <v>17.399999999999999</v>
      </c>
      <c r="F14" s="83">
        <v>17.21</v>
      </c>
      <c r="G14" s="83">
        <v>16.940000000000001</v>
      </c>
      <c r="H14" s="84">
        <v>15.54</v>
      </c>
      <c r="I14" s="84">
        <v>16.45</v>
      </c>
      <c r="J14" s="84">
        <v>15.97</v>
      </c>
      <c r="K14" s="84">
        <v>15.25</v>
      </c>
      <c r="L14" s="84">
        <v>14.55</v>
      </c>
      <c r="M14" s="85">
        <v>12.65</v>
      </c>
      <c r="N14" s="85">
        <v>13.78</v>
      </c>
      <c r="O14" s="80">
        <v>13.94</v>
      </c>
      <c r="P14" s="80">
        <v>12.88</v>
      </c>
      <c r="Q14" s="80">
        <v>11.97</v>
      </c>
    </row>
    <row r="15" spans="2:17" ht="26.25" customHeight="1">
      <c r="B15" s="82" t="s">
        <v>135</v>
      </c>
      <c r="C15" s="82">
        <v>19.37</v>
      </c>
      <c r="D15" s="82">
        <v>20.07</v>
      </c>
      <c r="E15" s="83">
        <v>19.45</v>
      </c>
      <c r="F15" s="83">
        <v>19.16</v>
      </c>
      <c r="G15" s="83">
        <v>18.84</v>
      </c>
      <c r="H15" s="84">
        <v>17.07</v>
      </c>
      <c r="I15" s="84">
        <v>18.13</v>
      </c>
      <c r="J15" s="84">
        <v>17.62</v>
      </c>
      <c r="K15" s="84">
        <v>16.72</v>
      </c>
      <c r="L15" s="84">
        <v>15.91</v>
      </c>
      <c r="M15" s="80">
        <v>13.93</v>
      </c>
      <c r="N15" s="80">
        <v>15.1</v>
      </c>
      <c r="O15" s="80">
        <v>14.51</v>
      </c>
      <c r="P15" s="80">
        <v>13.5</v>
      </c>
      <c r="Q15" s="80">
        <v>12.64</v>
      </c>
    </row>
    <row r="16" spans="2:17" ht="26.25" customHeight="1">
      <c r="B16" s="89"/>
      <c r="C16" s="89"/>
      <c r="D16" s="89"/>
      <c r="E16" s="89"/>
      <c r="F16" s="89"/>
      <c r="G16" s="89"/>
      <c r="H16" s="89"/>
      <c r="I16" s="89"/>
      <c r="J16" s="89"/>
      <c r="K16" s="89"/>
      <c r="L16" s="89"/>
      <c r="M16" s="89"/>
      <c r="N16" s="89"/>
      <c r="O16" s="89"/>
      <c r="P16" s="90"/>
      <c r="Q16" s="90"/>
    </row>
    <row r="17" spans="2:17" ht="26.25" customHeight="1">
      <c r="B17" s="91" t="s">
        <v>0</v>
      </c>
      <c r="C17" s="91"/>
      <c r="D17" s="91"/>
      <c r="E17" s="91"/>
      <c r="F17" s="91"/>
      <c r="G17" s="91"/>
      <c r="H17" s="91"/>
      <c r="I17" s="91"/>
      <c r="J17" s="91"/>
      <c r="K17" s="91"/>
      <c r="L17" s="91"/>
      <c r="M17" s="91"/>
      <c r="N17" s="91"/>
      <c r="O17" s="91"/>
      <c r="P17" s="90"/>
      <c r="Q17" s="90"/>
    </row>
    <row r="18" spans="2:17" ht="26.25" customHeight="1">
      <c r="B18" s="92" t="s">
        <v>1</v>
      </c>
      <c r="C18" s="96">
        <v>19719</v>
      </c>
      <c r="D18" s="96">
        <v>4909</v>
      </c>
      <c r="E18" s="93">
        <v>4893</v>
      </c>
      <c r="F18" s="93">
        <v>4883</v>
      </c>
      <c r="G18" s="94">
        <v>5034</v>
      </c>
      <c r="H18" s="94">
        <v>20618</v>
      </c>
      <c r="I18" s="94">
        <v>5179</v>
      </c>
      <c r="J18" s="95">
        <v>5228</v>
      </c>
      <c r="K18" s="95">
        <v>5050</v>
      </c>
      <c r="L18" s="95">
        <v>5161</v>
      </c>
      <c r="M18" s="96">
        <v>21347</v>
      </c>
      <c r="N18" s="96">
        <v>5363</v>
      </c>
      <c r="O18" s="87">
        <v>5350</v>
      </c>
      <c r="P18" s="87">
        <v>5356</v>
      </c>
      <c r="Q18" s="87">
        <v>5278</v>
      </c>
    </row>
    <row r="19" spans="2:17" ht="26.25" customHeight="1">
      <c r="B19" s="78" t="s">
        <v>119</v>
      </c>
      <c r="C19" s="96">
        <v>17213</v>
      </c>
      <c r="D19" s="96">
        <v>4127</v>
      </c>
      <c r="E19" s="97">
        <v>4261</v>
      </c>
      <c r="F19" s="97">
        <v>4381</v>
      </c>
      <c r="G19" s="98">
        <v>4444</v>
      </c>
      <c r="H19" s="98">
        <v>18481</v>
      </c>
      <c r="I19" s="96">
        <v>4565</v>
      </c>
      <c r="J19" s="99">
        <v>4666</v>
      </c>
      <c r="K19" s="96">
        <v>4620</v>
      </c>
      <c r="L19" s="96">
        <v>4630</v>
      </c>
      <c r="M19" s="96">
        <v>18733</v>
      </c>
      <c r="N19" s="96">
        <v>4694</v>
      </c>
      <c r="O19" s="87">
        <v>4708</v>
      </c>
      <c r="P19" s="87">
        <v>4699</v>
      </c>
      <c r="Q19" s="87">
        <v>4632</v>
      </c>
    </row>
    <row r="20" spans="2:17" ht="26.25" customHeight="1">
      <c r="B20" s="78" t="s">
        <v>36</v>
      </c>
      <c r="C20" s="96">
        <v>5795</v>
      </c>
      <c r="D20" s="96">
        <v>1471</v>
      </c>
      <c r="E20" s="100">
        <v>1447</v>
      </c>
      <c r="F20" s="100">
        <v>1442</v>
      </c>
      <c r="G20" s="99">
        <v>1435</v>
      </c>
      <c r="H20" s="99">
        <v>5524</v>
      </c>
      <c r="I20" s="96">
        <v>1420</v>
      </c>
      <c r="J20" s="99">
        <v>1412</v>
      </c>
      <c r="K20" s="96">
        <v>1365</v>
      </c>
      <c r="L20" s="96">
        <v>1330</v>
      </c>
      <c r="M20" s="96">
        <v>4819.8138588100001</v>
      </c>
      <c r="N20" s="96">
        <v>1290</v>
      </c>
      <c r="O20" s="87">
        <v>1260</v>
      </c>
      <c r="P20" s="87">
        <v>1170</v>
      </c>
      <c r="Q20" s="87">
        <v>1099.8138588100001</v>
      </c>
    </row>
    <row r="21" spans="2:17" ht="26.25" customHeight="1">
      <c r="B21" s="78" t="s">
        <v>120</v>
      </c>
      <c r="C21" s="96">
        <v>4886</v>
      </c>
      <c r="D21" s="96">
        <v>1048</v>
      </c>
      <c r="E21" s="100">
        <v>1226</v>
      </c>
      <c r="F21" s="100">
        <v>1338</v>
      </c>
      <c r="G21" s="99">
        <v>1274</v>
      </c>
      <c r="H21" s="99">
        <v>5310</v>
      </c>
      <c r="I21" s="96">
        <v>1400</v>
      </c>
      <c r="J21" s="99">
        <v>1445</v>
      </c>
      <c r="K21" s="96">
        <v>1277</v>
      </c>
      <c r="L21" s="96">
        <v>1188</v>
      </c>
      <c r="M21" s="96">
        <v>5478</v>
      </c>
      <c r="N21" s="96">
        <v>1342</v>
      </c>
      <c r="O21" s="87">
        <v>1323</v>
      </c>
      <c r="P21" s="87">
        <v>1419</v>
      </c>
      <c r="Q21" s="87">
        <v>1394</v>
      </c>
    </row>
    <row r="22" spans="2:17" ht="26.25" customHeight="1">
      <c r="B22" s="78" t="s">
        <v>121</v>
      </c>
      <c r="C22" s="103">
        <v>0.28385522570150468</v>
      </c>
      <c r="D22" s="103">
        <v>0.25</v>
      </c>
      <c r="E22" s="101">
        <v>0.28999999999999998</v>
      </c>
      <c r="F22" s="101">
        <v>0.31</v>
      </c>
      <c r="G22" s="102">
        <v>0.28999999999999998</v>
      </c>
      <c r="H22" s="102">
        <v>0.28732211460418811</v>
      </c>
      <c r="I22" s="102">
        <v>0.3066812705366922</v>
      </c>
      <c r="J22" s="102">
        <v>0.31</v>
      </c>
      <c r="K22" s="102">
        <v>0.28000000000000003</v>
      </c>
      <c r="L22" s="103">
        <v>0.26</v>
      </c>
      <c r="M22" s="103">
        <v>0.28999999999999998</v>
      </c>
      <c r="N22" s="103">
        <v>0.28999999999999998</v>
      </c>
      <c r="O22" s="102">
        <v>0.28000000000000003</v>
      </c>
      <c r="P22" s="102">
        <v>0.3</v>
      </c>
      <c r="Q22" s="102">
        <v>0.3</v>
      </c>
    </row>
    <row r="23" spans="2:17" s="28" customFormat="1" ht="26.25" customHeight="1">
      <c r="B23" s="96" t="s">
        <v>65</v>
      </c>
      <c r="C23" s="96">
        <v>-7336</v>
      </c>
      <c r="D23" s="96">
        <v>-8</v>
      </c>
      <c r="E23" s="96">
        <v>-7806</v>
      </c>
      <c r="F23" s="88">
        <v>207</v>
      </c>
      <c r="G23" s="88">
        <v>200</v>
      </c>
      <c r="H23" s="96">
        <v>-4718</v>
      </c>
      <c r="I23" s="96">
        <v>-5397</v>
      </c>
      <c r="J23" s="96">
        <v>332</v>
      </c>
      <c r="K23" s="96">
        <v>212</v>
      </c>
      <c r="L23" s="96">
        <v>135</v>
      </c>
      <c r="M23" s="96">
        <v>1354</v>
      </c>
      <c r="N23" s="96">
        <v>268</v>
      </c>
      <c r="O23" s="96">
        <v>320</v>
      </c>
      <c r="P23" s="96">
        <v>404</v>
      </c>
      <c r="Q23" s="96">
        <v>362</v>
      </c>
    </row>
    <row r="24" spans="2:17" ht="26.25" customHeight="1">
      <c r="B24" s="78" t="s">
        <v>14</v>
      </c>
      <c r="C24" s="78">
        <v>2901</v>
      </c>
      <c r="D24" s="78">
        <v>898</v>
      </c>
      <c r="E24" s="100">
        <v>717</v>
      </c>
      <c r="F24" s="100">
        <v>539</v>
      </c>
      <c r="G24" s="100">
        <v>747</v>
      </c>
      <c r="H24" s="99">
        <v>2729</v>
      </c>
      <c r="I24" s="78">
        <v>551</v>
      </c>
      <c r="J24" s="78">
        <v>741</v>
      </c>
      <c r="K24" s="78">
        <v>688</v>
      </c>
      <c r="L24" s="96">
        <v>749</v>
      </c>
      <c r="M24" s="96">
        <v>2819</v>
      </c>
      <c r="N24" s="96">
        <v>828</v>
      </c>
      <c r="O24" s="87">
        <v>643</v>
      </c>
      <c r="P24" s="87">
        <v>682</v>
      </c>
      <c r="Q24" s="87">
        <v>666</v>
      </c>
    </row>
    <row r="25" spans="2:17" ht="12" customHeight="1">
      <c r="B25" s="89"/>
      <c r="C25" s="89"/>
      <c r="D25" s="89"/>
      <c r="E25" s="89"/>
      <c r="F25" s="89"/>
      <c r="G25" s="89"/>
      <c r="H25" s="89"/>
      <c r="I25" s="89"/>
      <c r="J25" s="89"/>
      <c r="K25" s="89"/>
      <c r="L25" s="89"/>
      <c r="M25" s="89"/>
      <c r="N25" s="89"/>
      <c r="O25" s="89"/>
      <c r="P25" s="90"/>
      <c r="Q25" s="90"/>
    </row>
    <row r="26" spans="2:17" ht="21.75" customHeight="1">
      <c r="B26" s="117" t="s">
        <v>30</v>
      </c>
      <c r="C26" s="118"/>
      <c r="D26" s="118"/>
      <c r="E26" s="118"/>
      <c r="F26" s="118"/>
      <c r="G26" s="118"/>
      <c r="H26" s="118"/>
      <c r="I26" s="118"/>
      <c r="J26" s="118"/>
      <c r="K26" s="118"/>
      <c r="L26" s="118"/>
      <c r="M26" s="118"/>
      <c r="N26" s="118"/>
      <c r="O26" s="118"/>
      <c r="P26" s="118"/>
      <c r="Q26" s="119"/>
    </row>
    <row r="27" spans="2:17" ht="26.25" customHeight="1">
      <c r="B27" s="75" t="s">
        <v>26</v>
      </c>
      <c r="C27" s="76" t="s">
        <v>128</v>
      </c>
      <c r="D27" s="76" t="s">
        <v>127</v>
      </c>
      <c r="E27" s="76" t="s">
        <v>124</v>
      </c>
      <c r="F27" s="76" t="s">
        <v>112</v>
      </c>
      <c r="G27" s="76" t="s">
        <v>104</v>
      </c>
      <c r="H27" s="76" t="s">
        <v>96</v>
      </c>
      <c r="I27" s="76" t="s">
        <v>97</v>
      </c>
      <c r="J27" s="76" t="s">
        <v>87</v>
      </c>
      <c r="K27" s="76" t="s">
        <v>76</v>
      </c>
      <c r="L27" s="77" t="s">
        <v>72</v>
      </c>
      <c r="M27" s="77" t="s">
        <v>59</v>
      </c>
      <c r="N27" s="76" t="s">
        <v>58</v>
      </c>
      <c r="O27" s="77" t="s">
        <v>55</v>
      </c>
      <c r="P27" s="77" t="s">
        <v>54</v>
      </c>
      <c r="Q27" s="77" t="s">
        <v>51</v>
      </c>
    </row>
    <row r="28" spans="2:17" ht="26.25" customHeight="1">
      <c r="B28" s="78" t="s">
        <v>29</v>
      </c>
      <c r="C28" s="96">
        <v>33389</v>
      </c>
      <c r="D28" s="96">
        <v>33389</v>
      </c>
      <c r="E28" s="100">
        <v>33327</v>
      </c>
      <c r="F28" s="100">
        <v>33168</v>
      </c>
      <c r="G28" s="99">
        <v>33373</v>
      </c>
      <c r="H28" s="99">
        <v>33185.300999999999</v>
      </c>
      <c r="I28" s="96">
        <v>33185.300999999999</v>
      </c>
      <c r="J28" s="99">
        <v>33711</v>
      </c>
      <c r="K28" s="96">
        <v>33585</v>
      </c>
      <c r="L28" s="96">
        <v>33635</v>
      </c>
      <c r="M28" s="96">
        <v>33734</v>
      </c>
      <c r="N28" s="96">
        <v>33734</v>
      </c>
      <c r="O28" s="87">
        <v>33757</v>
      </c>
      <c r="P28" s="87">
        <v>33620</v>
      </c>
      <c r="Q28" s="87">
        <v>33713</v>
      </c>
    </row>
    <row r="29" spans="2:17" ht="26.25" customHeight="1">
      <c r="B29" s="78" t="s">
        <v>90</v>
      </c>
      <c r="C29" s="96">
        <v>20293</v>
      </c>
      <c r="D29" s="96">
        <v>20293</v>
      </c>
      <c r="E29" s="100">
        <v>20809</v>
      </c>
      <c r="F29" s="100">
        <v>21300</v>
      </c>
      <c r="G29" s="99">
        <v>21857</v>
      </c>
      <c r="H29" s="99">
        <v>22367.313999999998</v>
      </c>
      <c r="I29" s="96">
        <v>22367.313999999998</v>
      </c>
      <c r="J29" s="99">
        <v>23074</v>
      </c>
      <c r="K29" s="96">
        <v>23463</v>
      </c>
      <c r="L29" s="96">
        <v>23999</v>
      </c>
      <c r="M29" s="96">
        <v>24574</v>
      </c>
      <c r="N29" s="96">
        <v>24574</v>
      </c>
      <c r="O29" s="87">
        <v>24938</v>
      </c>
      <c r="P29" s="87">
        <v>25263</v>
      </c>
      <c r="Q29" s="87">
        <v>25359</v>
      </c>
    </row>
    <row r="30" spans="2:17" ht="26.25" customHeight="1">
      <c r="B30" s="78" t="s">
        <v>82</v>
      </c>
      <c r="C30" s="96">
        <v>23383</v>
      </c>
      <c r="D30" s="96">
        <v>23383</v>
      </c>
      <c r="E30" s="100">
        <v>23763</v>
      </c>
      <c r="F30" s="100">
        <v>24086</v>
      </c>
      <c r="G30" s="99">
        <v>24548</v>
      </c>
      <c r="H30" s="99">
        <v>24796.766</v>
      </c>
      <c r="I30" s="96">
        <v>24796.766</v>
      </c>
      <c r="J30" s="99">
        <v>25598</v>
      </c>
      <c r="K30" s="96">
        <v>25784</v>
      </c>
      <c r="L30" s="96">
        <v>26065</v>
      </c>
      <c r="M30" s="96">
        <v>26447</v>
      </c>
      <c r="N30" s="96">
        <v>26447</v>
      </c>
      <c r="O30" s="87">
        <v>26698</v>
      </c>
      <c r="P30" s="87">
        <v>26752</v>
      </c>
      <c r="Q30" s="87">
        <v>26646</v>
      </c>
    </row>
    <row r="31" spans="2:17" ht="26.25" customHeight="1">
      <c r="B31" s="78" t="s">
        <v>91</v>
      </c>
      <c r="C31" s="96">
        <v>5826</v>
      </c>
      <c r="D31" s="96">
        <v>5826</v>
      </c>
      <c r="E31" s="100">
        <v>5659</v>
      </c>
      <c r="F31" s="100">
        <v>5295</v>
      </c>
      <c r="G31" s="99">
        <v>5068</v>
      </c>
      <c r="H31" s="99">
        <v>4819.16</v>
      </c>
      <c r="I31" s="96">
        <v>4819.16</v>
      </c>
      <c r="J31" s="99">
        <v>4599</v>
      </c>
      <c r="K31" s="96">
        <v>4345</v>
      </c>
      <c r="L31" s="96">
        <v>4416</v>
      </c>
      <c r="M31" s="96">
        <v>4497</v>
      </c>
      <c r="N31" s="96">
        <v>4497</v>
      </c>
      <c r="O31" s="87">
        <v>4643</v>
      </c>
      <c r="P31" s="87">
        <v>4722</v>
      </c>
      <c r="Q31" s="87">
        <v>4979</v>
      </c>
    </row>
    <row r="32" spans="2:17" ht="26.25" customHeight="1">
      <c r="B32" s="78" t="s">
        <v>83</v>
      </c>
      <c r="C32" s="96">
        <v>10006</v>
      </c>
      <c r="D32" s="96">
        <v>10006</v>
      </c>
      <c r="E32" s="100">
        <v>9564</v>
      </c>
      <c r="F32" s="100">
        <v>9082</v>
      </c>
      <c r="G32" s="99">
        <v>8824</v>
      </c>
      <c r="H32" s="99">
        <v>8388.5349999999999</v>
      </c>
      <c r="I32" s="96">
        <v>8388.5349999999999</v>
      </c>
      <c r="J32" s="99">
        <v>8113</v>
      </c>
      <c r="K32" s="96">
        <v>7801</v>
      </c>
      <c r="L32" s="96">
        <v>7570</v>
      </c>
      <c r="M32" s="96">
        <v>7287</v>
      </c>
      <c r="N32" s="96">
        <v>7287</v>
      </c>
      <c r="O32" s="87">
        <v>7059</v>
      </c>
      <c r="P32" s="87">
        <v>6868</v>
      </c>
      <c r="Q32" s="87">
        <v>7067</v>
      </c>
    </row>
    <row r="33" spans="1:17" ht="26.25" customHeight="1">
      <c r="B33" s="78" t="s">
        <v>69</v>
      </c>
      <c r="C33" s="96">
        <v>3090</v>
      </c>
      <c r="D33" s="96">
        <v>3090</v>
      </c>
      <c r="E33" s="100">
        <v>2954</v>
      </c>
      <c r="F33" s="100">
        <v>2786</v>
      </c>
      <c r="G33" s="99">
        <v>2691</v>
      </c>
      <c r="H33" s="99">
        <v>2429.4520000000002</v>
      </c>
      <c r="I33" s="99">
        <v>2429.4520000000002</v>
      </c>
      <c r="J33" s="99">
        <v>2525</v>
      </c>
      <c r="K33" s="99">
        <v>2321</v>
      </c>
      <c r="L33" s="99">
        <v>2065</v>
      </c>
      <c r="M33" s="99">
        <v>1873</v>
      </c>
      <c r="N33" s="99">
        <v>1873</v>
      </c>
      <c r="O33" s="99">
        <v>1761</v>
      </c>
      <c r="P33" s="87">
        <v>1489</v>
      </c>
      <c r="Q33" s="87">
        <v>1287</v>
      </c>
    </row>
    <row r="34" spans="1:17" ht="26.25" customHeight="1">
      <c r="B34" s="78" t="s">
        <v>70</v>
      </c>
      <c r="C34" s="96">
        <v>4180</v>
      </c>
      <c r="D34" s="96">
        <v>4180</v>
      </c>
      <c r="E34" s="100">
        <v>3905</v>
      </c>
      <c r="F34" s="100">
        <v>3787</v>
      </c>
      <c r="G34" s="99">
        <v>3756</v>
      </c>
      <c r="H34" s="99">
        <v>3569.375</v>
      </c>
      <c r="I34" s="99">
        <v>3569.375</v>
      </c>
      <c r="J34" s="99">
        <v>3514</v>
      </c>
      <c r="K34" s="99">
        <v>3456</v>
      </c>
      <c r="L34" s="99">
        <v>3154</v>
      </c>
      <c r="M34" s="99">
        <v>2790</v>
      </c>
      <c r="N34" s="99">
        <v>2790</v>
      </c>
      <c r="O34" s="99">
        <v>2415</v>
      </c>
      <c r="P34" s="87">
        <v>2146</v>
      </c>
      <c r="Q34" s="87">
        <v>2088</v>
      </c>
    </row>
    <row r="35" spans="1:17" ht="26.25" customHeight="1">
      <c r="B35" s="78" t="s">
        <v>25</v>
      </c>
      <c r="C35" s="96">
        <v>203</v>
      </c>
      <c r="D35" s="96">
        <v>61</v>
      </c>
      <c r="E35" s="105">
        <v>160</v>
      </c>
      <c r="F35" s="105">
        <v>-205</v>
      </c>
      <c r="G35" s="96">
        <v>187</v>
      </c>
      <c r="H35" s="96">
        <v>-548.55600000000004</v>
      </c>
      <c r="I35" s="96">
        <v>-525.572</v>
      </c>
      <c r="J35" s="78">
        <v>126</v>
      </c>
      <c r="K35" s="96">
        <v>-50</v>
      </c>
      <c r="L35" s="96">
        <v>-99</v>
      </c>
      <c r="M35" s="96">
        <v>-56</v>
      </c>
      <c r="N35" s="96">
        <v>-23</v>
      </c>
      <c r="O35" s="87">
        <v>137</v>
      </c>
      <c r="P35" s="87">
        <v>-93</v>
      </c>
      <c r="Q35" s="87">
        <v>-77</v>
      </c>
    </row>
    <row r="36" spans="1:17" ht="26.25" customHeight="1">
      <c r="B36" s="78" t="s">
        <v>92</v>
      </c>
      <c r="C36" s="96">
        <v>-2074</v>
      </c>
      <c r="D36" s="96">
        <v>-515</v>
      </c>
      <c r="E36" s="105">
        <v>-492</v>
      </c>
      <c r="F36" s="105">
        <v>-557</v>
      </c>
      <c r="G36" s="96">
        <v>-510</v>
      </c>
      <c r="H36" s="96">
        <v>-2205.7570000000001</v>
      </c>
      <c r="I36" s="96">
        <v>-706.21100000000001</v>
      </c>
      <c r="J36" s="96">
        <v>-389</v>
      </c>
      <c r="K36" s="96">
        <v>-536.39200000000005</v>
      </c>
      <c r="L36" s="96">
        <v>-574.35299999999995</v>
      </c>
      <c r="M36" s="96">
        <v>-1068.595</v>
      </c>
      <c r="N36" s="96">
        <v>-364.041</v>
      </c>
      <c r="O36" s="87">
        <v>-325.346</v>
      </c>
      <c r="P36" s="87">
        <v>-96</v>
      </c>
      <c r="Q36" s="87">
        <v>-283</v>
      </c>
    </row>
    <row r="37" spans="1:17" ht="26.25" customHeight="1">
      <c r="B37" s="78" t="s">
        <v>79</v>
      </c>
      <c r="C37" s="96">
        <v>-1414</v>
      </c>
      <c r="D37" s="96">
        <v>-380</v>
      </c>
      <c r="E37" s="105">
        <v>-324</v>
      </c>
      <c r="F37" s="105">
        <v>-462</v>
      </c>
      <c r="G37" s="96">
        <v>-248</v>
      </c>
      <c r="H37" s="96">
        <v>-1649.6020000000001</v>
      </c>
      <c r="I37" s="96">
        <v>-801.577</v>
      </c>
      <c r="J37" s="96">
        <v>-186</v>
      </c>
      <c r="K37" s="96">
        <v>-281</v>
      </c>
      <c r="L37" s="96">
        <v>-382</v>
      </c>
      <c r="M37" s="106">
        <v>-318</v>
      </c>
      <c r="N37" s="96">
        <v>-251</v>
      </c>
      <c r="O37" s="87">
        <v>-54</v>
      </c>
      <c r="P37" s="87">
        <v>106</v>
      </c>
      <c r="Q37" s="87">
        <v>-118</v>
      </c>
    </row>
    <row r="38" spans="1:17" ht="26.25" customHeight="1">
      <c r="B38" s="78" t="s">
        <v>93</v>
      </c>
      <c r="C38" s="96">
        <v>1007</v>
      </c>
      <c r="D38" s="96">
        <v>166</v>
      </c>
      <c r="E38" s="88">
        <v>365</v>
      </c>
      <c r="F38" s="88">
        <v>227</v>
      </c>
      <c r="G38" s="86">
        <v>249</v>
      </c>
      <c r="H38" s="86">
        <v>321.298</v>
      </c>
      <c r="I38" s="107">
        <v>220.16300000000001</v>
      </c>
      <c r="J38" s="78">
        <v>254</v>
      </c>
      <c r="K38" s="96">
        <v>-71.421999999999997</v>
      </c>
      <c r="L38" s="96">
        <v>-81.725999999999999</v>
      </c>
      <c r="M38" s="106">
        <v>-513.45699999999999</v>
      </c>
      <c r="N38" s="96">
        <v>-145.381</v>
      </c>
      <c r="O38" s="87">
        <v>-78.811000000000007</v>
      </c>
      <c r="P38" s="87">
        <v>-257</v>
      </c>
      <c r="Q38" s="87">
        <v>-32</v>
      </c>
    </row>
    <row r="39" spans="1:17" ht="26.25" customHeight="1">
      <c r="B39" s="78" t="s">
        <v>80</v>
      </c>
      <c r="C39" s="96">
        <v>1617</v>
      </c>
      <c r="D39" s="96">
        <v>441</v>
      </c>
      <c r="E39" s="100">
        <v>483</v>
      </c>
      <c r="F39" s="100">
        <v>257</v>
      </c>
      <c r="G39" s="99">
        <v>436</v>
      </c>
      <c r="H39" s="99">
        <v>1101</v>
      </c>
      <c r="I39" s="96">
        <v>276</v>
      </c>
      <c r="J39" s="78">
        <v>312</v>
      </c>
      <c r="K39" s="96">
        <v>231</v>
      </c>
      <c r="L39" s="96">
        <v>283</v>
      </c>
      <c r="M39" s="106">
        <v>262</v>
      </c>
      <c r="N39" s="96">
        <v>228</v>
      </c>
      <c r="O39" s="87">
        <v>191</v>
      </c>
      <c r="P39" s="87">
        <v>-199</v>
      </c>
      <c r="Q39" s="87">
        <v>41</v>
      </c>
    </row>
    <row r="40" spans="1:17" ht="26.25" customHeight="1">
      <c r="B40" s="78" t="s">
        <v>130</v>
      </c>
      <c r="C40" s="109">
        <v>2.4E-2</v>
      </c>
      <c r="D40" s="109">
        <v>2.5000000000000001E-2</v>
      </c>
      <c r="E40" s="108">
        <v>2.3E-2</v>
      </c>
      <c r="F40" s="108">
        <v>2.1000000000000001E-2</v>
      </c>
      <c r="G40" s="108">
        <v>2.5000000000000001E-2</v>
      </c>
      <c r="H40" s="109">
        <v>2.7E-2</v>
      </c>
      <c r="I40" s="109">
        <v>0.03</v>
      </c>
      <c r="J40" s="109">
        <v>2.5999999999999999E-2</v>
      </c>
      <c r="K40" s="109">
        <v>2.5999999999999999E-2</v>
      </c>
      <c r="L40" s="109">
        <v>2.5999999999999999E-2</v>
      </c>
      <c r="M40" s="109">
        <v>2.4E-2</v>
      </c>
      <c r="N40" s="109">
        <v>2.5999999999999999E-2</v>
      </c>
      <c r="O40" s="109">
        <v>2.5999999999999999E-2</v>
      </c>
      <c r="P40" s="109">
        <v>2.1999999999999999E-2</v>
      </c>
      <c r="Q40" s="109">
        <v>2.1999999999999999E-2</v>
      </c>
    </row>
    <row r="41" spans="1:17" ht="26.25" customHeight="1">
      <c r="B41" s="78" t="s">
        <v>131</v>
      </c>
      <c r="C41" s="109">
        <v>6.4000000000000001E-2</v>
      </c>
      <c r="D41" s="109">
        <v>7.0000000000000007E-2</v>
      </c>
      <c r="E41" s="108">
        <v>6.2E-2</v>
      </c>
      <c r="F41" s="108">
        <v>0.06</v>
      </c>
      <c r="G41" s="108">
        <v>6.4000000000000001E-2</v>
      </c>
      <c r="H41" s="109">
        <v>6.7000000000000004E-2</v>
      </c>
      <c r="I41" s="109">
        <v>6.7000000000000004E-2</v>
      </c>
      <c r="J41" s="109">
        <v>6.5000000000000002E-2</v>
      </c>
      <c r="K41" s="109">
        <v>6.6000000000000003E-2</v>
      </c>
      <c r="L41" s="109">
        <v>7.0000000000000007E-2</v>
      </c>
      <c r="M41" s="109">
        <v>7.5999999999999998E-2</v>
      </c>
      <c r="N41" s="109">
        <v>7.5999999999999998E-2</v>
      </c>
      <c r="O41" s="109">
        <v>7.6999999999999999E-2</v>
      </c>
      <c r="P41" s="109">
        <v>0.08</v>
      </c>
      <c r="Q41" s="109">
        <v>7.2999999999999995E-2</v>
      </c>
    </row>
    <row r="42" spans="1:17" ht="26.25" customHeight="1">
      <c r="B42" s="78" t="s">
        <v>132</v>
      </c>
      <c r="C42" s="109">
        <v>3.2000000000000001E-2</v>
      </c>
      <c r="D42" s="109">
        <v>3.5000000000000003E-2</v>
      </c>
      <c r="E42" s="110">
        <v>3.1E-2</v>
      </c>
      <c r="F42" s="110">
        <v>2.9000000000000001E-2</v>
      </c>
      <c r="G42" s="110">
        <v>3.2000000000000001E-2</v>
      </c>
      <c r="H42" s="111">
        <v>3.3000000000000002E-2</v>
      </c>
      <c r="I42" s="111">
        <v>3.5999999999999997E-2</v>
      </c>
      <c r="J42" s="111">
        <v>3.2000000000000001E-2</v>
      </c>
      <c r="K42" s="111">
        <v>3.2000000000000001E-2</v>
      </c>
      <c r="L42" s="111">
        <v>3.3000000000000002E-2</v>
      </c>
      <c r="M42" s="111">
        <v>3.2000000000000001E-2</v>
      </c>
      <c r="N42" s="111">
        <v>3.4000000000000002E-2</v>
      </c>
      <c r="O42" s="111">
        <v>3.4000000000000002E-2</v>
      </c>
      <c r="P42" s="111">
        <v>3.1E-2</v>
      </c>
      <c r="Q42" s="111">
        <v>3.1E-2</v>
      </c>
    </row>
    <row r="43" spans="1:17" s="29" customFormat="1" ht="26.25" customHeight="1">
      <c r="B43" s="78" t="s">
        <v>133</v>
      </c>
      <c r="C43" s="109">
        <v>3.4000000000000002E-2</v>
      </c>
      <c r="D43" s="109">
        <v>3.6999999999999998E-2</v>
      </c>
      <c r="E43" s="110">
        <v>3.4000000000000002E-2</v>
      </c>
      <c r="F43" s="110">
        <v>3.2000000000000001E-2</v>
      </c>
      <c r="G43" s="110">
        <v>3.3000000000000002E-2</v>
      </c>
      <c r="H43" s="111">
        <v>3.5999999999999997E-2</v>
      </c>
      <c r="I43" s="111">
        <v>0.04</v>
      </c>
      <c r="J43" s="111">
        <v>3.5000000000000003E-2</v>
      </c>
      <c r="K43" s="111">
        <v>3.3000000000000002E-2</v>
      </c>
      <c r="L43" s="109">
        <v>3.4000000000000002E-2</v>
      </c>
      <c r="M43" s="109">
        <v>3.4000000000000002E-2</v>
      </c>
      <c r="N43" s="109">
        <v>3.5999999999999997E-2</v>
      </c>
      <c r="O43" s="111">
        <v>3.4000000000000002E-2</v>
      </c>
      <c r="P43" s="111">
        <v>3.4000000000000002E-2</v>
      </c>
      <c r="Q43" s="111">
        <v>3.1E-2</v>
      </c>
    </row>
    <row r="44" spans="1:17" s="30" customFormat="1" ht="26.25" customHeight="1">
      <c r="B44" s="112" t="s">
        <v>61</v>
      </c>
      <c r="C44" s="113" t="s">
        <v>137</v>
      </c>
      <c r="D44" s="113" t="s">
        <v>137</v>
      </c>
      <c r="E44" s="104" t="s">
        <v>125</v>
      </c>
      <c r="F44" s="104" t="s">
        <v>106</v>
      </c>
      <c r="G44" s="104" t="s">
        <v>106</v>
      </c>
      <c r="H44" s="112" t="s">
        <v>105</v>
      </c>
      <c r="I44" s="112" t="s">
        <v>105</v>
      </c>
      <c r="J44" s="112" t="s">
        <v>88</v>
      </c>
      <c r="K44" s="112" t="s">
        <v>77</v>
      </c>
      <c r="L44" s="112" t="s">
        <v>75</v>
      </c>
      <c r="M44" s="112" t="s">
        <v>62</v>
      </c>
      <c r="N44" s="112" t="s">
        <v>62</v>
      </c>
      <c r="O44" s="112" t="s">
        <v>64</v>
      </c>
      <c r="P44" s="112" t="s">
        <v>63</v>
      </c>
      <c r="Q44" s="112" t="s">
        <v>103</v>
      </c>
    </row>
    <row r="45" spans="1:17" ht="7.5" customHeight="1"/>
    <row r="46" spans="1:17" s="45" customFormat="1" ht="18" customHeight="1">
      <c r="A46" s="73"/>
      <c r="B46" s="73" t="s">
        <v>81</v>
      </c>
      <c r="C46" s="73"/>
      <c r="D46" s="73"/>
      <c r="E46" s="73"/>
      <c r="F46" s="73"/>
      <c r="G46" s="73"/>
      <c r="H46" s="73"/>
      <c r="I46" s="73"/>
      <c r="J46" s="73"/>
      <c r="K46" s="73"/>
      <c r="L46" s="73"/>
      <c r="M46" s="73"/>
      <c r="N46" s="73"/>
      <c r="O46" s="73"/>
      <c r="P46" s="73"/>
      <c r="Q46" s="73"/>
    </row>
    <row r="47" spans="1:17" ht="36.75" customHeight="1">
      <c r="A47" s="74">
        <v>1</v>
      </c>
      <c r="B47" s="120" t="s">
        <v>22</v>
      </c>
      <c r="C47" s="121"/>
      <c r="D47" s="121"/>
      <c r="E47" s="121"/>
      <c r="F47" s="121"/>
      <c r="G47" s="121"/>
      <c r="H47" s="121"/>
      <c r="I47" s="121"/>
      <c r="J47" s="121"/>
      <c r="K47" s="121"/>
      <c r="L47" s="121"/>
      <c r="M47" s="121"/>
      <c r="N47" s="121"/>
      <c r="O47" s="121"/>
      <c r="P47" s="121"/>
      <c r="Q47" s="122"/>
    </row>
    <row r="48" spans="1:17" ht="36" customHeight="1">
      <c r="A48" s="74">
        <v>2</v>
      </c>
      <c r="B48" s="120" t="s">
        <v>94</v>
      </c>
      <c r="C48" s="121"/>
      <c r="D48" s="121"/>
      <c r="E48" s="121"/>
      <c r="F48" s="121"/>
      <c r="G48" s="121"/>
      <c r="H48" s="121"/>
      <c r="I48" s="121"/>
      <c r="J48" s="121"/>
      <c r="K48" s="121"/>
      <c r="L48" s="121"/>
      <c r="M48" s="121"/>
      <c r="N48" s="121"/>
      <c r="O48" s="121"/>
      <c r="P48" s="121"/>
      <c r="Q48" s="122"/>
    </row>
    <row r="49" spans="1:17" ht="64.5" customHeight="1">
      <c r="A49" s="74">
        <v>3</v>
      </c>
      <c r="B49" s="120" t="s">
        <v>126</v>
      </c>
      <c r="C49" s="121"/>
      <c r="D49" s="121"/>
      <c r="E49" s="121"/>
      <c r="F49" s="121"/>
      <c r="G49" s="121"/>
      <c r="H49" s="121"/>
      <c r="I49" s="121"/>
      <c r="J49" s="121"/>
      <c r="K49" s="121"/>
      <c r="L49" s="121"/>
      <c r="M49" s="121"/>
      <c r="N49" s="121"/>
      <c r="O49" s="121"/>
      <c r="P49" s="121"/>
      <c r="Q49" s="122"/>
    </row>
    <row r="50" spans="1:17" ht="24" customHeight="1">
      <c r="A50" s="74">
        <v>4</v>
      </c>
      <c r="B50" s="120" t="s">
        <v>129</v>
      </c>
      <c r="C50" s="121"/>
      <c r="D50" s="121"/>
      <c r="E50" s="121"/>
      <c r="F50" s="121"/>
      <c r="G50" s="121"/>
      <c r="H50" s="121"/>
      <c r="I50" s="121"/>
      <c r="J50" s="121"/>
      <c r="K50" s="121"/>
      <c r="L50" s="121"/>
      <c r="M50" s="121"/>
      <c r="N50" s="121"/>
      <c r="O50" s="121"/>
      <c r="P50" s="121"/>
      <c r="Q50" s="122"/>
    </row>
    <row r="51" spans="1:17" ht="34.5" customHeight="1">
      <c r="A51" s="74">
        <v>5</v>
      </c>
      <c r="B51" s="120" t="s">
        <v>57</v>
      </c>
      <c r="C51" s="121"/>
      <c r="D51" s="121"/>
      <c r="E51" s="121"/>
      <c r="F51" s="121"/>
      <c r="G51" s="121"/>
      <c r="H51" s="121"/>
      <c r="I51" s="121"/>
      <c r="J51" s="121"/>
      <c r="K51" s="121"/>
      <c r="L51" s="121"/>
      <c r="M51" s="121"/>
      <c r="N51" s="121"/>
      <c r="O51" s="121"/>
      <c r="P51" s="121"/>
      <c r="Q51" s="122"/>
    </row>
    <row r="52" spans="1:17" ht="26.25" customHeight="1">
      <c r="A52" s="74">
        <v>6</v>
      </c>
      <c r="B52" s="120" t="s">
        <v>136</v>
      </c>
      <c r="C52" s="121"/>
      <c r="D52" s="121"/>
      <c r="E52" s="121"/>
      <c r="F52" s="121"/>
      <c r="G52" s="121"/>
      <c r="H52" s="121"/>
      <c r="I52" s="121"/>
      <c r="J52" s="121"/>
      <c r="K52" s="121"/>
      <c r="L52" s="121"/>
      <c r="M52" s="121"/>
      <c r="N52" s="121"/>
      <c r="O52" s="121"/>
      <c r="P52" s="121"/>
      <c r="Q52" s="122"/>
    </row>
    <row r="53" spans="1:17" ht="25.5" customHeight="1">
      <c r="A53" s="74">
        <v>7</v>
      </c>
      <c r="B53" s="120" t="s">
        <v>113</v>
      </c>
      <c r="C53" s="121"/>
      <c r="D53" s="121"/>
      <c r="E53" s="121"/>
      <c r="F53" s="121"/>
      <c r="G53" s="121"/>
      <c r="H53" s="121"/>
      <c r="I53" s="121"/>
      <c r="J53" s="121"/>
      <c r="K53" s="121"/>
      <c r="L53" s="121"/>
      <c r="M53" s="121"/>
      <c r="N53" s="121"/>
      <c r="O53" s="121"/>
      <c r="P53" s="121"/>
      <c r="Q53" s="122"/>
    </row>
    <row r="54" spans="1:17" ht="39" customHeight="1">
      <c r="A54" s="74">
        <v>8</v>
      </c>
      <c r="B54" s="120" t="s">
        <v>52</v>
      </c>
      <c r="C54" s="121"/>
      <c r="D54" s="121"/>
      <c r="E54" s="121"/>
      <c r="F54" s="121"/>
      <c r="G54" s="121"/>
      <c r="H54" s="121"/>
      <c r="I54" s="121"/>
      <c r="J54" s="121"/>
      <c r="K54" s="121"/>
      <c r="L54" s="121"/>
      <c r="M54" s="121"/>
      <c r="N54" s="121"/>
      <c r="O54" s="121"/>
      <c r="P54" s="121"/>
      <c r="Q54" s="122"/>
    </row>
  </sheetData>
  <mergeCells count="10">
    <mergeCell ref="B54:Q54"/>
    <mergeCell ref="B49:Q49"/>
    <mergeCell ref="B50:Q50"/>
    <mergeCell ref="B51:Q51"/>
    <mergeCell ref="B6:Q6"/>
    <mergeCell ref="B26:Q26"/>
    <mergeCell ref="B47:Q47"/>
    <mergeCell ref="B48:Q48"/>
    <mergeCell ref="B53:Q53"/>
    <mergeCell ref="B52:Q52"/>
  </mergeCells>
  <phoneticPr fontId="4" type="noConversion"/>
  <printOptions horizontalCentered="1" verticalCentered="1"/>
  <pageMargins left="0" right="0" top="0.39" bottom="0.5" header="0" footer="0"/>
  <pageSetup scale="3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0:AD51"/>
  <sheetViews>
    <sheetView view="pageBreakPreview" topLeftCell="A13" zoomScale="85" zoomScaleNormal="100" zoomScaleSheetLayoutView="85" workbookViewId="0">
      <selection activeCell="F29" sqref="F29"/>
    </sheetView>
  </sheetViews>
  <sheetFormatPr defaultRowHeight="12.75" outlineLevelRow="1" outlineLevelCol="1"/>
  <cols>
    <col min="1" max="1" width="4" style="2" bestFit="1" customWidth="1"/>
    <col min="2" max="2" width="35.5703125" style="2" customWidth="1"/>
    <col min="3" max="3" width="23.28515625" style="2" customWidth="1"/>
    <col min="4" max="5" width="23.42578125" style="2" customWidth="1"/>
    <col min="6" max="14" width="23.28515625" style="2" customWidth="1"/>
    <col min="15" max="17" width="15.7109375" style="2" hidden="1" customWidth="1"/>
    <col min="18" max="18" width="17" style="2" hidden="1" customWidth="1"/>
    <col min="19" max="28" width="15.7109375" style="2" hidden="1" customWidth="1" outlineLevel="1"/>
    <col min="29" max="29" width="9.140625" style="2" hidden="1" customWidth="1"/>
    <col min="30" max="30" width="0" style="2" hidden="1" customWidth="1"/>
    <col min="31" max="16384" width="9.140625" style="2"/>
  </cols>
  <sheetData>
    <row r="10" spans="2:30" ht="21.75" customHeight="1">
      <c r="B10" s="60"/>
      <c r="C10" s="61"/>
      <c r="D10" s="61"/>
      <c r="E10" s="61"/>
      <c r="F10" s="61"/>
      <c r="G10" s="61"/>
      <c r="H10" s="61"/>
      <c r="I10" s="61"/>
      <c r="J10" s="61"/>
      <c r="K10" s="61"/>
      <c r="L10" s="61"/>
      <c r="M10" s="61"/>
      <c r="N10" s="62"/>
      <c r="O10" s="61"/>
      <c r="P10" s="61"/>
      <c r="Q10" s="61"/>
      <c r="R10" s="61"/>
      <c r="S10" s="61"/>
      <c r="T10" s="61"/>
      <c r="U10" s="61"/>
      <c r="V10" s="61"/>
      <c r="W10" s="61"/>
      <c r="X10" s="61"/>
      <c r="Y10" s="61"/>
      <c r="Z10" s="61"/>
      <c r="AA10" s="61"/>
      <c r="AB10" s="62"/>
      <c r="AC10" s="1"/>
    </row>
    <row r="11" spans="2:30">
      <c r="B11" s="5"/>
      <c r="C11" s="3" t="s">
        <v>112</v>
      </c>
      <c r="D11" s="3" t="s">
        <v>104</v>
      </c>
      <c r="E11" s="3" t="s">
        <v>96</v>
      </c>
      <c r="F11" s="3" t="s">
        <v>97</v>
      </c>
      <c r="G11" s="54" t="s">
        <v>87</v>
      </c>
      <c r="H11" s="54" t="s">
        <v>76</v>
      </c>
      <c r="I11" s="3" t="s">
        <v>72</v>
      </c>
      <c r="J11" s="3" t="s">
        <v>59</v>
      </c>
      <c r="K11" s="3" t="s">
        <v>58</v>
      </c>
      <c r="L11" s="3" t="s">
        <v>55</v>
      </c>
      <c r="M11" s="3" t="s">
        <v>54</v>
      </c>
      <c r="N11" s="3" t="s">
        <v>51</v>
      </c>
      <c r="O11" s="3" t="s">
        <v>51</v>
      </c>
      <c r="P11" s="3" t="s">
        <v>44</v>
      </c>
      <c r="Q11" s="3" t="s">
        <v>43</v>
      </c>
      <c r="R11" s="3" t="s">
        <v>41</v>
      </c>
      <c r="S11" s="3" t="s">
        <v>40</v>
      </c>
      <c r="T11" s="3" t="s">
        <v>35</v>
      </c>
      <c r="U11" s="33" t="s">
        <v>3</v>
      </c>
      <c r="V11" s="3" t="s">
        <v>4</v>
      </c>
      <c r="W11" s="3" t="s">
        <v>5</v>
      </c>
      <c r="X11" s="3" t="s">
        <v>6</v>
      </c>
      <c r="Y11" s="3" t="s">
        <v>7</v>
      </c>
      <c r="Z11" s="3" t="s">
        <v>8</v>
      </c>
      <c r="AA11" s="3" t="s">
        <v>9</v>
      </c>
      <c r="AB11" s="3" t="s">
        <v>10</v>
      </c>
      <c r="AC11" s="3" t="s">
        <v>11</v>
      </c>
      <c r="AD11" s="3" t="s">
        <v>12</v>
      </c>
    </row>
    <row r="12" spans="2:30" ht="27" customHeight="1">
      <c r="B12" s="9" t="s">
        <v>23</v>
      </c>
      <c r="C12" s="70">
        <v>43.88</v>
      </c>
      <c r="D12" s="58">
        <v>44.52</v>
      </c>
      <c r="E12" s="58">
        <v>45.86</v>
      </c>
      <c r="F12" s="58">
        <v>45.52</v>
      </c>
      <c r="G12" s="58">
        <v>46.22</v>
      </c>
      <c r="H12" s="58">
        <v>45.86</v>
      </c>
      <c r="I12" s="58">
        <v>45.82</v>
      </c>
      <c r="J12" s="58">
        <v>46.33</v>
      </c>
      <c r="K12" s="58">
        <v>46.43</v>
      </c>
      <c r="L12" s="58">
        <v>46.61</v>
      </c>
      <c r="M12" s="58">
        <v>46.51</v>
      </c>
      <c r="N12" s="58">
        <v>45.762255743904483</v>
      </c>
      <c r="O12" s="58">
        <v>45.762255743904483</v>
      </c>
      <c r="P12" s="7">
        <v>47.347454234366872</v>
      </c>
      <c r="Q12" s="7">
        <v>46.217756611820818</v>
      </c>
      <c r="R12" s="7">
        <v>47.309007891273211</v>
      </c>
      <c r="S12" s="7">
        <v>47.641397305346707</v>
      </c>
      <c r="T12" s="7">
        <v>48.238423435812102</v>
      </c>
      <c r="U12" s="34">
        <v>52.460475184104382</v>
      </c>
      <c r="V12" s="8">
        <v>51.767780706732204</v>
      </c>
      <c r="W12" s="8">
        <v>52.923832533867419</v>
      </c>
      <c r="X12" s="8">
        <v>52.967931319130606</v>
      </c>
      <c r="Y12" s="8">
        <v>52.203923035586371</v>
      </c>
      <c r="Z12" s="8">
        <f>'[1]AC Pkg-Key Stats'!$U$29</f>
        <v>51.801759506127468</v>
      </c>
      <c r="AA12" s="8">
        <f>'[1]AC Pkg-Key Stats'!$C$29</f>
        <v>51.990256178047581</v>
      </c>
      <c r="AB12" s="8">
        <f>'[1]AC Pkg-Key Stats'!$E$29</f>
        <v>52.309789295617939</v>
      </c>
      <c r="AC12" s="8">
        <f>'[1]AC Pkg-Key Stats'!$G$29</f>
        <v>51.978582260819138</v>
      </c>
      <c r="AD12" s="8">
        <f>'[1]AC Pkg-Key Stats'!$I$29</f>
        <v>50.868512004995239</v>
      </c>
    </row>
    <row r="13" spans="2:30" ht="27" customHeight="1">
      <c r="B13" s="9" t="s">
        <v>86</v>
      </c>
      <c r="C13" s="70">
        <v>50.9</v>
      </c>
      <c r="D13" s="58">
        <v>51.81</v>
      </c>
      <c r="E13" s="58">
        <v>52.57</v>
      </c>
      <c r="F13" s="58">
        <v>52.52</v>
      </c>
      <c r="G13" s="58">
        <v>53.05</v>
      </c>
      <c r="H13" s="58">
        <v>52.52</v>
      </c>
      <c r="I13" s="58">
        <v>52.21</v>
      </c>
      <c r="J13" s="58">
        <v>51.74</v>
      </c>
      <c r="K13" s="58">
        <v>52.09</v>
      </c>
      <c r="L13" s="58">
        <v>51.77</v>
      </c>
      <c r="M13" s="58">
        <v>51.7</v>
      </c>
      <c r="N13" s="58">
        <v>51.377243802513497</v>
      </c>
      <c r="O13" s="58">
        <v>51.377243802513497</v>
      </c>
      <c r="P13" s="7">
        <v>51.952593725570246</v>
      </c>
      <c r="Q13" s="7">
        <v>51.337364083258144</v>
      </c>
      <c r="R13" s="7">
        <v>52.044272701371476</v>
      </c>
      <c r="S13" s="7">
        <v>51.986973201142717</v>
      </c>
      <c r="T13" s="7">
        <v>52.4407381374049</v>
      </c>
      <c r="U13" s="34">
        <v>56.609950696428996</v>
      </c>
      <c r="V13" s="8">
        <v>56.000913867696532</v>
      </c>
      <c r="W13" s="8">
        <v>57.317599591373288</v>
      </c>
      <c r="X13" s="8">
        <v>57.158619592575754</v>
      </c>
      <c r="Y13" s="8">
        <v>55.954339358887303</v>
      </c>
      <c r="Z13" s="8">
        <f>'[1]AC Pkg-Key Stats'!$U$25</f>
        <v>55.240339276707239</v>
      </c>
      <c r="AA13" s="8">
        <f>'[1]AC Pkg-Key Stats'!$C$25</f>
        <v>55.77441798504686</v>
      </c>
      <c r="AB13" s="8">
        <f>'[1]AC Pkg-Key Stats'!$E$25</f>
        <v>55.797357690187312</v>
      </c>
      <c r="AC13" s="8">
        <f>'[1]AC Pkg-Key Stats'!$G$25</f>
        <v>55.368489873217555</v>
      </c>
      <c r="AD13" s="8">
        <f>'[1]AC Pkg-Key Stats'!$I$25</f>
        <v>53.924111683333187</v>
      </c>
    </row>
    <row r="14" spans="2:30" ht="27" customHeight="1">
      <c r="B14" s="9" t="s">
        <v>100</v>
      </c>
      <c r="C14" s="70">
        <v>57.35</v>
      </c>
      <c r="D14" s="58">
        <v>57.68</v>
      </c>
      <c r="E14" s="58">
        <v>57.56</v>
      </c>
      <c r="F14" s="58">
        <v>58.23</v>
      </c>
      <c r="G14" s="58">
        <v>58.5</v>
      </c>
      <c r="H14" s="58">
        <v>57.26</v>
      </c>
      <c r="I14" s="58">
        <v>56.34</v>
      </c>
      <c r="J14" s="58">
        <v>54.78</v>
      </c>
      <c r="K14" s="58">
        <v>55.83</v>
      </c>
      <c r="L14" s="58">
        <v>54.5</v>
      </c>
      <c r="M14" s="58">
        <v>54.52</v>
      </c>
      <c r="N14" s="58">
        <v>53.71</v>
      </c>
      <c r="O14" s="58"/>
      <c r="P14" s="7"/>
      <c r="Q14" s="7"/>
      <c r="R14" s="7"/>
      <c r="S14" s="7"/>
      <c r="T14" s="7"/>
      <c r="U14" s="34"/>
      <c r="V14" s="8"/>
      <c r="W14" s="8"/>
      <c r="X14" s="8"/>
      <c r="Y14" s="8"/>
      <c r="Z14" s="8"/>
      <c r="AA14" s="8"/>
      <c r="AB14" s="8"/>
      <c r="AC14" s="8"/>
      <c r="AD14" s="8"/>
    </row>
    <row r="15" spans="2:30" ht="27" customHeight="1">
      <c r="B15" s="9" t="s">
        <v>85</v>
      </c>
      <c r="C15" s="70">
        <v>20.58</v>
      </c>
      <c r="D15" s="58">
        <v>19.29</v>
      </c>
      <c r="E15" s="58">
        <v>18.38</v>
      </c>
      <c r="F15" s="58">
        <v>19.12</v>
      </c>
      <c r="G15" s="58">
        <v>18.23</v>
      </c>
      <c r="H15" s="58">
        <v>17.989999999999998</v>
      </c>
      <c r="I15" s="58">
        <v>18.13</v>
      </c>
      <c r="J15" s="58">
        <v>18.559999999999999</v>
      </c>
      <c r="K15" s="58">
        <v>19.149999999999999</v>
      </c>
      <c r="L15" s="58">
        <v>18.95</v>
      </c>
      <c r="M15" s="58">
        <v>18.28</v>
      </c>
      <c r="N15" s="58">
        <v>17.840023946974753</v>
      </c>
      <c r="O15" s="58">
        <v>17.840023946974753</v>
      </c>
      <c r="P15" s="7">
        <v>19.898050170182049</v>
      </c>
      <c r="Q15" s="7">
        <v>17.916752938645413</v>
      </c>
      <c r="R15" s="7">
        <v>19.685304438794329</v>
      </c>
      <c r="S15" s="7">
        <v>20.820642139724665</v>
      </c>
      <c r="T15" s="7">
        <v>21.34</v>
      </c>
      <c r="U15" s="34">
        <v>18.914377395431242</v>
      </c>
      <c r="V15" s="8">
        <v>19.636158437012838</v>
      </c>
      <c r="W15" s="8">
        <v>18.06962567688328</v>
      </c>
      <c r="X15" s="8">
        <v>18.592216356596829</v>
      </c>
      <c r="Y15" s="8">
        <v>19.3321658585715</v>
      </c>
      <c r="Z15" s="8">
        <f>'[1]AC Pkg-Key Stats'!$U$26</f>
        <v>21.782366202199643</v>
      </c>
      <c r="AA15" s="8">
        <f>'[1]AC Pkg-Key Stats'!$C$26</f>
        <v>21.058562024467815</v>
      </c>
      <c r="AB15" s="8">
        <f>'[1]AC Pkg-Key Stats'!$E$26</f>
        <v>21.653219372192027</v>
      </c>
      <c r="AC15" s="8">
        <f>'[1]AC Pkg-Key Stats'!$G$26</f>
        <v>22.17498493266687</v>
      </c>
      <c r="AD15" s="8">
        <f>'[1]AC Pkg-Key Stats'!$I$26</f>
        <v>22.287914949954128</v>
      </c>
    </row>
    <row r="16" spans="2:30" ht="27" customHeight="1">
      <c r="B16" s="9" t="s">
        <v>102</v>
      </c>
      <c r="C16" s="70">
        <v>26.81</v>
      </c>
      <c r="D16" s="58">
        <v>25.39</v>
      </c>
      <c r="E16" s="58">
        <v>24.27</v>
      </c>
      <c r="F16" s="58">
        <v>24.9</v>
      </c>
      <c r="G16" s="58">
        <v>24.31</v>
      </c>
      <c r="H16" s="58">
        <v>23.6</v>
      </c>
      <c r="I16" s="58">
        <v>24.23</v>
      </c>
      <c r="J16" s="58">
        <v>24.18</v>
      </c>
      <c r="K16" s="58">
        <v>24.58</v>
      </c>
      <c r="L16" s="58">
        <v>24.53</v>
      </c>
      <c r="M16" s="58">
        <v>24.04</v>
      </c>
      <c r="N16" s="58">
        <v>23.64</v>
      </c>
      <c r="O16" s="58"/>
      <c r="P16" s="7"/>
      <c r="Q16" s="7"/>
      <c r="R16" s="7"/>
      <c r="S16" s="7"/>
      <c r="T16" s="7"/>
      <c r="U16" s="34"/>
      <c r="V16" s="8"/>
      <c r="W16" s="8"/>
      <c r="X16" s="8"/>
      <c r="Y16" s="8"/>
      <c r="Z16" s="8"/>
      <c r="AA16" s="8"/>
      <c r="AB16" s="8"/>
      <c r="AC16" s="8"/>
      <c r="AD16" s="8"/>
    </row>
    <row r="17" spans="2:30" ht="27" customHeight="1">
      <c r="B17" s="9" t="s">
        <v>60</v>
      </c>
      <c r="C17" s="70">
        <v>14.45</v>
      </c>
      <c r="D17" s="58">
        <v>14.38</v>
      </c>
      <c r="E17" s="58">
        <v>13.71</v>
      </c>
      <c r="F17" s="58">
        <v>14.16</v>
      </c>
      <c r="G17" s="58">
        <v>13.98</v>
      </c>
      <c r="H17" s="58">
        <v>13.56</v>
      </c>
      <c r="I17" s="58">
        <v>13.13</v>
      </c>
      <c r="J17" s="58">
        <v>11.93</v>
      </c>
      <c r="K17" s="58">
        <v>12.79</v>
      </c>
      <c r="L17" s="58">
        <v>12.44</v>
      </c>
      <c r="M17" s="58">
        <v>11.6</v>
      </c>
      <c r="N17" s="58">
        <v>10.892132740328771</v>
      </c>
      <c r="O17" s="58">
        <v>10.892132740328771</v>
      </c>
      <c r="P17" s="7">
        <v>9.9012583028895005</v>
      </c>
      <c r="Q17" s="7">
        <v>10.244132917356511</v>
      </c>
      <c r="R17" s="7">
        <v>10.005826858423172</v>
      </c>
      <c r="S17" s="7">
        <v>9.902981688271808</v>
      </c>
      <c r="T17" s="7">
        <v>9.4449760787633608</v>
      </c>
      <c r="U17" s="34">
        <v>7.9040238287595637</v>
      </c>
      <c r="V17" s="8">
        <v>8.1717170907885688</v>
      </c>
      <c r="W17" s="8">
        <v>8.138066163335397</v>
      </c>
      <c r="X17" s="8">
        <v>7.7767994820709445</v>
      </c>
      <c r="Y17" s="8">
        <v>7.4898476012801245</v>
      </c>
      <c r="Z17" s="8">
        <f>'[2]AC Pkg-Key Stats'!$W$20</f>
        <v>5.8077390541886729</v>
      </c>
      <c r="AA17" s="8">
        <f>'[2]AC Pkg-Key Stats'!$L$20</f>
        <v>6.4830391859549117</v>
      </c>
      <c r="AB17" s="8">
        <f>'[2]AC Pkg-Key Stats'!$N$20</f>
        <v>5.909588163056628</v>
      </c>
      <c r="AC17" s="8">
        <f>'[2]AC Pkg-Key Stats'!$P$20</f>
        <v>5.6502258608138058</v>
      </c>
      <c r="AD17" s="8">
        <f>'[2]AC Pkg-Key Stats'!$R$20</f>
        <v>5.1186557091346687</v>
      </c>
    </row>
    <row r="18" spans="2:30" ht="27" customHeight="1">
      <c r="B18" s="9" t="s">
        <v>101</v>
      </c>
      <c r="C18" s="70">
        <v>17.21</v>
      </c>
      <c r="D18" s="58">
        <v>16.940000000000001</v>
      </c>
      <c r="E18" s="58">
        <v>15.54</v>
      </c>
      <c r="F18" s="58">
        <v>16.45</v>
      </c>
      <c r="G18" s="58">
        <v>15.97</v>
      </c>
      <c r="H18" s="58">
        <v>15.25</v>
      </c>
      <c r="I18" s="58">
        <v>14.55</v>
      </c>
      <c r="J18" s="58">
        <v>12.65</v>
      </c>
      <c r="K18" s="58">
        <v>13.78</v>
      </c>
      <c r="L18" s="58">
        <v>13.94</v>
      </c>
      <c r="M18" s="58">
        <v>12.88</v>
      </c>
      <c r="N18" s="58">
        <v>11.97</v>
      </c>
      <c r="O18" s="58"/>
      <c r="P18" s="7"/>
      <c r="Q18" s="7"/>
      <c r="R18" s="7"/>
      <c r="S18" s="7"/>
      <c r="T18" s="7"/>
      <c r="U18" s="34"/>
      <c r="V18" s="8"/>
      <c r="W18" s="8"/>
      <c r="X18" s="8"/>
      <c r="Y18" s="8"/>
      <c r="Z18" s="8"/>
      <c r="AA18" s="8"/>
      <c r="AB18" s="8"/>
      <c r="AC18" s="8"/>
      <c r="AD18" s="8"/>
    </row>
    <row r="19" spans="2:30" ht="27" customHeight="1">
      <c r="B19" s="9" t="s">
        <v>108</v>
      </c>
      <c r="C19" s="70">
        <v>19.16</v>
      </c>
      <c r="D19" s="58">
        <v>18.84</v>
      </c>
      <c r="E19" s="58">
        <v>17.07</v>
      </c>
      <c r="F19" s="58">
        <v>18.13</v>
      </c>
      <c r="G19" s="58">
        <v>17.62</v>
      </c>
      <c r="H19" s="58">
        <v>16.72</v>
      </c>
      <c r="I19" s="58">
        <v>15.91</v>
      </c>
      <c r="J19" s="58">
        <v>13.93</v>
      </c>
      <c r="K19" s="58">
        <v>15.1</v>
      </c>
      <c r="L19" s="58">
        <v>14.51</v>
      </c>
      <c r="M19" s="58">
        <v>13.5</v>
      </c>
      <c r="N19" s="58">
        <v>12.64</v>
      </c>
      <c r="O19" s="58"/>
      <c r="P19" s="7"/>
      <c r="Q19" s="7"/>
      <c r="R19" s="7"/>
      <c r="S19" s="7"/>
      <c r="T19" s="7"/>
      <c r="U19" s="34"/>
      <c r="V19" s="8"/>
      <c r="W19" s="8"/>
      <c r="X19" s="8"/>
      <c r="Y19" s="8"/>
      <c r="Z19" s="8"/>
      <c r="AA19" s="8"/>
      <c r="AB19" s="8"/>
      <c r="AC19" s="8"/>
      <c r="AD19" s="8"/>
    </row>
    <row r="20" spans="2:30" ht="27" hidden="1" customHeight="1" outlineLevel="1">
      <c r="B20" s="9" t="s">
        <v>110</v>
      </c>
      <c r="C20" s="70">
        <v>49.88</v>
      </c>
      <c r="D20" s="58">
        <v>49.88</v>
      </c>
      <c r="E20" s="58">
        <v>50.57</v>
      </c>
      <c r="F20" s="58">
        <v>50.99</v>
      </c>
      <c r="G20" s="58">
        <v>51.02</v>
      </c>
      <c r="H20" s="58">
        <v>49.64</v>
      </c>
      <c r="I20" s="58">
        <v>50.64</v>
      </c>
      <c r="J20" s="58">
        <v>52.27</v>
      </c>
      <c r="K20" s="58">
        <v>52.49</v>
      </c>
      <c r="L20" s="58">
        <v>52.55</v>
      </c>
      <c r="M20" s="58">
        <v>52.3</v>
      </c>
      <c r="N20" s="58">
        <v>51.77</v>
      </c>
      <c r="O20" s="65" t="s">
        <v>31</v>
      </c>
      <c r="P20" s="65" t="s">
        <v>31</v>
      </c>
      <c r="Q20" s="65" t="s">
        <v>31</v>
      </c>
      <c r="R20" s="65" t="s">
        <v>31</v>
      </c>
      <c r="S20" s="65" t="s">
        <v>31</v>
      </c>
      <c r="T20" s="7"/>
      <c r="U20" s="34"/>
      <c r="V20" s="8"/>
      <c r="W20" s="8"/>
      <c r="X20" s="8"/>
      <c r="Y20" s="8"/>
      <c r="Z20" s="8"/>
      <c r="AA20" s="8"/>
      <c r="AB20" s="8"/>
      <c r="AC20" s="8"/>
      <c r="AD20" s="8"/>
    </row>
    <row r="21" spans="2:30" ht="27" customHeight="1" collapsed="1">
      <c r="B21" s="9" t="s">
        <v>109</v>
      </c>
      <c r="C21" s="70">
        <v>22.8</v>
      </c>
      <c r="D21" s="58">
        <v>23.74</v>
      </c>
      <c r="E21" s="58">
        <v>23.55</v>
      </c>
      <c r="F21" s="58">
        <v>22.95</v>
      </c>
      <c r="G21" s="58">
        <v>23.3</v>
      </c>
      <c r="H21" s="58">
        <v>23.27</v>
      </c>
      <c r="I21" s="58">
        <v>24.66</v>
      </c>
      <c r="J21" s="58">
        <v>23.13</v>
      </c>
      <c r="K21" s="58">
        <v>23.58</v>
      </c>
      <c r="L21" s="58">
        <v>23.51</v>
      </c>
      <c r="M21" s="58">
        <v>22.55</v>
      </c>
      <c r="N21" s="58">
        <v>22.57</v>
      </c>
      <c r="O21" s="58">
        <v>22.574119616189094</v>
      </c>
      <c r="P21" s="10">
        <v>22.89</v>
      </c>
      <c r="Q21" s="10">
        <v>22.095110020526874</v>
      </c>
      <c r="R21" s="10">
        <v>22.5</v>
      </c>
      <c r="S21" s="10">
        <v>22.71</v>
      </c>
      <c r="T21" s="10">
        <v>24.26</v>
      </c>
      <c r="U21" s="35">
        <v>25.08</v>
      </c>
      <c r="V21" s="10">
        <v>24.84</v>
      </c>
      <c r="W21" s="10">
        <v>25.23</v>
      </c>
      <c r="X21" s="10">
        <v>25.14</v>
      </c>
      <c r="Y21" s="10">
        <v>25.13</v>
      </c>
      <c r="Z21" s="8">
        <f>'[1]AC Pkg-Key Stats'!$U$42</f>
        <v>25.140216685561125</v>
      </c>
      <c r="AA21" s="8">
        <f>'[1]AC Pkg-Key Stats'!$C$42</f>
        <v>25.139019713691866</v>
      </c>
      <c r="AB21" s="8">
        <f>'[1]AC Pkg-Key Stats'!$E$42</f>
        <v>24.826254136737145</v>
      </c>
      <c r="AC21" s="8">
        <f>'[1]AC Pkg-Key Stats'!$G$42</f>
        <v>24.960116844781695</v>
      </c>
      <c r="AD21" s="8">
        <f>'[1]AC Pkg-Key Stats'!$I$42</f>
        <v>25.663378360039005</v>
      </c>
    </row>
    <row r="22" spans="2:30" ht="27" customHeight="1">
      <c r="B22" s="6" t="s">
        <v>32</v>
      </c>
      <c r="C22" s="70">
        <v>277.5</v>
      </c>
      <c r="D22" s="58">
        <v>245.34</v>
      </c>
      <c r="E22" s="58">
        <v>284</v>
      </c>
      <c r="F22" s="58">
        <v>266</v>
      </c>
      <c r="G22" s="58">
        <v>255.7</v>
      </c>
      <c r="H22" s="58">
        <v>315.92</v>
      </c>
      <c r="I22" s="58">
        <v>301.60000000000002</v>
      </c>
      <c r="J22" s="58">
        <v>302.92</v>
      </c>
      <c r="K22" s="58">
        <v>285.52999999999997</v>
      </c>
      <c r="L22" s="58">
        <v>293.39</v>
      </c>
      <c r="M22" s="58">
        <v>325.81</v>
      </c>
      <c r="N22" s="58">
        <v>309.95835149314746</v>
      </c>
      <c r="O22" s="58">
        <v>309.95835149314746</v>
      </c>
      <c r="P22" s="7">
        <v>291.55683237821432</v>
      </c>
      <c r="Q22" s="7">
        <v>302.79840690849119</v>
      </c>
      <c r="R22" s="7">
        <v>291.28900076292314</v>
      </c>
      <c r="S22" s="7">
        <v>274.03578405470574</v>
      </c>
      <c r="T22" s="7">
        <v>296.9719293130803</v>
      </c>
      <c r="U22" s="34">
        <v>296.72602909090909</v>
      </c>
      <c r="V22" s="8">
        <v>302.15890110254139</v>
      </c>
      <c r="W22" s="8">
        <v>279.93569254206261</v>
      </c>
      <c r="X22" s="8">
        <v>298.08302416999766</v>
      </c>
      <c r="Y22" s="8">
        <v>307.709755080278</v>
      </c>
      <c r="Z22" s="8">
        <f>'[1]AC Pkg-Key Stats'!$U$34</f>
        <v>298.56912437243074</v>
      </c>
      <c r="AA22" s="8">
        <f>'[1]AC Pkg-Key Stats'!$C$34</f>
        <v>300.05264540602303</v>
      </c>
      <c r="AB22" s="8">
        <f>'[1]AC Pkg-Key Stats'!$E$34</f>
        <v>298.86289635543392</v>
      </c>
      <c r="AC22" s="8">
        <f>'[1]AC Pkg-Key Stats'!$G$34</f>
        <v>322.16887539522628</v>
      </c>
      <c r="AD22" s="8">
        <f>'[1]AC Pkg-Key Stats'!$I$34</f>
        <v>275.00314935966077</v>
      </c>
    </row>
    <row r="23" spans="2:30" ht="27" customHeight="1">
      <c r="B23" s="11" t="s">
        <v>1</v>
      </c>
      <c r="C23" s="13">
        <v>4882877714.04</v>
      </c>
      <c r="D23" s="13">
        <v>5034090706.4799995</v>
      </c>
      <c r="E23" s="32" t="s">
        <v>99</v>
      </c>
      <c r="F23" s="32" t="s">
        <v>98</v>
      </c>
      <c r="G23" s="32" t="s">
        <v>89</v>
      </c>
      <c r="H23" s="32" t="s">
        <v>78</v>
      </c>
      <c r="I23" s="32" t="s">
        <v>73</v>
      </c>
      <c r="J23" s="32" t="s">
        <v>66</v>
      </c>
      <c r="K23" s="32" t="s">
        <v>74</v>
      </c>
      <c r="L23" s="32" t="s">
        <v>56</v>
      </c>
      <c r="M23" s="13">
        <v>5355966769</v>
      </c>
      <c r="N23" s="13">
        <v>5278319646.829999</v>
      </c>
      <c r="O23" s="4">
        <v>5278319646.829999</v>
      </c>
      <c r="P23" s="4" t="s">
        <v>46</v>
      </c>
      <c r="Q23" s="4">
        <v>5410950800.7199993</v>
      </c>
      <c r="R23" s="4">
        <v>5379262521.6300001</v>
      </c>
      <c r="S23" s="4">
        <v>5341947985</v>
      </c>
      <c r="T23" s="4" t="s">
        <v>38</v>
      </c>
      <c r="U23" s="36">
        <v>19289712718.210003</v>
      </c>
      <c r="V23" s="12">
        <v>5068778661.2699986</v>
      </c>
      <c r="W23" s="12">
        <v>4894458025.6099997</v>
      </c>
      <c r="X23" s="12">
        <v>4780015502.4799995</v>
      </c>
      <c r="Y23" s="12">
        <v>4546460528.8499994</v>
      </c>
      <c r="Z23" s="12">
        <f>'[1]IS C2'!$T$15</f>
        <v>17137840451.209999</v>
      </c>
      <c r="AA23" s="12">
        <f>'[1]IS C2'!$R$15</f>
        <v>4523337242.4000006</v>
      </c>
      <c r="AB23" s="12">
        <f>'[1]IS C2'!$P$15</f>
        <v>4366890002.3899994</v>
      </c>
      <c r="AC23" s="12">
        <f>'[1]IS C2'!$N$15</f>
        <v>4209012582.0599999</v>
      </c>
      <c r="AD23" s="12">
        <f>'[1]IS C2'!$L$15</f>
        <v>4038600624.3600001</v>
      </c>
    </row>
    <row r="24" spans="2:30" ht="27" customHeight="1">
      <c r="B24" s="6" t="s">
        <v>33</v>
      </c>
      <c r="C24" s="13">
        <v>4381181366.1999998</v>
      </c>
      <c r="D24" s="13">
        <v>4443638526.3100004</v>
      </c>
      <c r="E24" s="13">
        <v>18481787845</v>
      </c>
      <c r="F24" s="13">
        <v>4565652414</v>
      </c>
      <c r="G24" s="13">
        <v>4666393872</v>
      </c>
      <c r="H24" s="13">
        <v>4619343269</v>
      </c>
      <c r="I24" s="13">
        <v>4630398290.2700005</v>
      </c>
      <c r="J24" s="13">
        <v>18732914691</v>
      </c>
      <c r="K24" s="13">
        <v>4693895632</v>
      </c>
      <c r="L24" s="13">
        <v>4708111638.46</v>
      </c>
      <c r="M24" s="13">
        <v>4699031190.849988</v>
      </c>
      <c r="N24" s="13">
        <v>4631876229.8799992</v>
      </c>
      <c r="O24" s="4">
        <v>4631876229.8799992</v>
      </c>
      <c r="P24" s="4" t="s">
        <v>47</v>
      </c>
      <c r="Q24" s="4">
        <v>4652505708.9799995</v>
      </c>
      <c r="R24" s="4">
        <v>4733201000.5200005</v>
      </c>
      <c r="S24" s="4">
        <v>4765828170</v>
      </c>
      <c r="T24" s="4" t="s">
        <v>37</v>
      </c>
      <c r="U24" s="37">
        <v>16891523217.939999</v>
      </c>
      <c r="V24" s="14">
        <v>4371157254.9199991</v>
      </c>
      <c r="W24" s="14">
        <v>4331868484.4200001</v>
      </c>
      <c r="X24" s="14">
        <v>4194939181.7199998</v>
      </c>
      <c r="Y24" s="14">
        <v>3993558296.8799996</v>
      </c>
      <c r="Z24" s="14">
        <f>'[1]Key Stats'!$L$2*1000</f>
        <v>14511094739.189997</v>
      </c>
      <c r="AA24" s="14">
        <f>'[1]Key Stats'!$J$2*1000</f>
        <v>3813206284.9500003</v>
      </c>
      <c r="AB24" s="14">
        <f>'[1]Key Stats'!$H$2*1000</f>
        <v>3722749970.8199997</v>
      </c>
      <c r="AC24" s="14">
        <f>'[1]Key Stats'!$F$2*1000</f>
        <v>3585938310.25</v>
      </c>
      <c r="AD24" s="14">
        <f>'[1]Key Stats'!$D$2*1000</f>
        <v>3389200173.1700001</v>
      </c>
    </row>
    <row r="25" spans="2:30" ht="27" hidden="1" customHeight="1" outlineLevel="1">
      <c r="B25" s="6" t="s">
        <v>45</v>
      </c>
      <c r="C25" s="13"/>
      <c r="D25" s="13"/>
      <c r="E25" s="13"/>
      <c r="F25" s="13"/>
      <c r="G25" s="6"/>
      <c r="H25" s="6"/>
      <c r="I25" s="6"/>
      <c r="J25" s="6"/>
      <c r="K25" s="6"/>
      <c r="L25" s="6"/>
      <c r="M25" s="6"/>
      <c r="N25" s="6"/>
      <c r="O25" s="4">
        <v>1101813858.8099999</v>
      </c>
      <c r="P25" s="4" t="s">
        <v>48</v>
      </c>
      <c r="Q25" s="4">
        <v>1031224585.0599999</v>
      </c>
      <c r="R25" s="4">
        <v>1001069179.2699999</v>
      </c>
      <c r="S25" s="4">
        <v>990649136.44000006</v>
      </c>
      <c r="T25" s="4">
        <v>934593860.03000009</v>
      </c>
      <c r="U25" s="37"/>
      <c r="V25" s="14"/>
      <c r="W25" s="14"/>
      <c r="X25" s="14"/>
      <c r="Y25" s="14"/>
      <c r="Z25" s="14"/>
      <c r="AA25" s="14"/>
      <c r="AB25" s="14"/>
      <c r="AC25" s="14"/>
      <c r="AD25" s="14"/>
    </row>
    <row r="26" spans="2:30" s="26" customFormat="1" ht="24" hidden="1" customHeight="1" outlineLevel="1" collapsed="1">
      <c r="B26" s="59" t="s">
        <v>111</v>
      </c>
      <c r="C26" s="13">
        <v>4978696679.8500004</v>
      </c>
      <c r="D26" s="13">
        <v>4978696679.8500004</v>
      </c>
      <c r="E26" s="13">
        <v>20382365365</v>
      </c>
      <c r="F26" s="13">
        <v>5114375156</v>
      </c>
      <c r="G26" s="13">
        <v>5150596297.4300003</v>
      </c>
      <c r="H26" s="13">
        <v>5000022030.0599995</v>
      </c>
      <c r="I26" s="13">
        <v>5117371881.9500008</v>
      </c>
      <c r="J26" s="13">
        <v>21136603547</v>
      </c>
      <c r="K26" s="13">
        <v>5305717951</v>
      </c>
      <c r="L26" s="13">
        <v>5307081881</v>
      </c>
      <c r="M26" s="13">
        <v>5283773516</v>
      </c>
      <c r="N26" s="13">
        <v>5240030409</v>
      </c>
      <c r="O26" s="27" t="s">
        <v>31</v>
      </c>
      <c r="P26" s="25"/>
      <c r="Q26" s="25"/>
      <c r="R26" s="25"/>
      <c r="S26" s="25"/>
      <c r="T26" s="25"/>
      <c r="U26" s="27"/>
      <c r="V26" s="27"/>
      <c r="W26" s="27"/>
      <c r="X26" s="27"/>
      <c r="Y26" s="27"/>
      <c r="Z26" s="27"/>
      <c r="AA26" s="27"/>
      <c r="AB26" s="27"/>
      <c r="AC26" s="27"/>
      <c r="AD26" s="27"/>
    </row>
    <row r="27" spans="2:30" ht="27" customHeight="1" collapsed="1">
      <c r="B27" s="6" t="s">
        <v>2</v>
      </c>
      <c r="C27" s="13">
        <v>1337706420.47</v>
      </c>
      <c r="D27" s="13">
        <v>1273868690.73001</v>
      </c>
      <c r="E27" s="13">
        <v>5309788857</v>
      </c>
      <c r="F27" s="13">
        <v>1399472266</v>
      </c>
      <c r="G27" s="13">
        <v>1445139964</v>
      </c>
      <c r="H27" s="13">
        <v>1276998117.6199999</v>
      </c>
      <c r="I27" s="13">
        <v>1188178509.6500001</v>
      </c>
      <c r="J27" s="13">
        <v>5477956793</v>
      </c>
      <c r="K27" s="13">
        <v>1341961902</v>
      </c>
      <c r="L27" s="13">
        <v>1323191676.22</v>
      </c>
      <c r="M27" s="13">
        <v>1418525995</v>
      </c>
      <c r="N27" s="13">
        <v>1394277219.52</v>
      </c>
      <c r="O27" s="4">
        <v>1394277219.52</v>
      </c>
      <c r="P27" s="4">
        <v>5914843216.4499979</v>
      </c>
      <c r="Q27" s="4">
        <v>1374767535.349999</v>
      </c>
      <c r="R27" s="4">
        <v>1556157822.7700002</v>
      </c>
      <c r="S27" s="4">
        <v>1601388872.3</v>
      </c>
      <c r="T27" s="4">
        <v>1382528986.0299995</v>
      </c>
      <c r="U27" s="38" t="s">
        <v>17</v>
      </c>
      <c r="V27" s="14">
        <v>1326773211.4299998</v>
      </c>
      <c r="W27" s="14">
        <v>1412308507.2900002</v>
      </c>
      <c r="X27" s="15" t="s">
        <v>18</v>
      </c>
      <c r="Y27" s="14">
        <v>1224815837.3499997</v>
      </c>
      <c r="Z27" s="15" t="s">
        <v>19</v>
      </c>
      <c r="AA27" s="14">
        <f>'[1]Key Stats'!$J$4*1000</f>
        <v>1172176384.1800008</v>
      </c>
      <c r="AB27" s="14">
        <f>'[1]Key Stats'!$H$4*1000</f>
        <v>1226517294.1899996</v>
      </c>
      <c r="AC27" s="14">
        <f>'[1]Key Stats'!$F$4*1000</f>
        <v>1209553647.47</v>
      </c>
      <c r="AD27" s="14">
        <f>'[1]Key Stats'!$D$4*1000</f>
        <v>1103130245.9699998</v>
      </c>
    </row>
    <row r="28" spans="2:30" ht="27" hidden="1" customHeight="1" outlineLevel="1">
      <c r="B28" s="6" t="s">
        <v>34</v>
      </c>
      <c r="C28" s="69"/>
      <c r="D28" s="6"/>
      <c r="E28" s="6"/>
      <c r="F28" s="6"/>
      <c r="G28" s="6"/>
      <c r="H28" s="6"/>
      <c r="I28" s="6"/>
      <c r="J28" s="6"/>
      <c r="K28" s="6"/>
      <c r="L28" s="6"/>
      <c r="M28" s="13">
        <v>0.3018973035744823</v>
      </c>
      <c r="N28" s="13">
        <v>0.3018973035744823</v>
      </c>
      <c r="O28" s="16"/>
      <c r="P28" s="16"/>
      <c r="Q28" s="16"/>
      <c r="R28" s="16">
        <v>0.32570875443809266</v>
      </c>
      <c r="S28" s="16">
        <v>0.28515859791284398</v>
      </c>
      <c r="T28" s="16">
        <v>0.28515859791284398</v>
      </c>
      <c r="U28" s="39">
        <v>0.31049151074509518</v>
      </c>
      <c r="V28" s="17">
        <v>0.29824560747843104</v>
      </c>
      <c r="W28" s="17">
        <v>0.31993179961347162</v>
      </c>
      <c r="X28" s="17">
        <v>0.32335718441363082</v>
      </c>
      <c r="Y28" s="17">
        <v>0.30012273562505287</v>
      </c>
      <c r="Z28" s="17">
        <f>'[1]AC Pkg-Key Stats'!$U$9</f>
        <v>0.31088279869691576</v>
      </c>
      <c r="AA28" s="17">
        <f>'[1]AC Pkg-Key Stats'!$C$9</f>
        <v>0.29787527271283465</v>
      </c>
      <c r="AB28" s="17">
        <f>'[1]AC Pkg-Key Stats'!$E$9</f>
        <v>0.31693702845177651</v>
      </c>
      <c r="AC28" s="17">
        <f>'[1]AC Pkg-Key Stats'!$G$9</f>
        <v>0.32143549214892064</v>
      </c>
      <c r="AD28" s="17">
        <f>'[1]AC Pkg-Key Stats'!$I$9</f>
        <v>0.30755043963757916</v>
      </c>
    </row>
    <row r="29" spans="2:30" ht="27" customHeight="1" collapsed="1">
      <c r="B29" s="6" t="s">
        <v>34</v>
      </c>
      <c r="C29" s="71">
        <v>0.30530000000000002</v>
      </c>
      <c r="D29" s="18">
        <v>0.28667243818048077</v>
      </c>
      <c r="E29" s="18">
        <v>0.28732211460418811</v>
      </c>
      <c r="F29" s="18">
        <v>0.30649999999999999</v>
      </c>
      <c r="G29" s="18">
        <v>0.30969095277774933</v>
      </c>
      <c r="H29" s="19">
        <v>0.27639999999999998</v>
      </c>
      <c r="I29" s="18">
        <v>0.25700000000000001</v>
      </c>
      <c r="J29" s="18">
        <v>0.29199999999999998</v>
      </c>
      <c r="K29" s="18">
        <v>0.28599999999999998</v>
      </c>
      <c r="L29" s="18">
        <v>0.28100000000000003</v>
      </c>
      <c r="M29" s="19">
        <v>0.30199999999999999</v>
      </c>
      <c r="N29" s="19">
        <v>0.30101780581389198</v>
      </c>
      <c r="O29" s="16">
        <v>0.30101780581389198</v>
      </c>
      <c r="P29" s="16">
        <v>0.31254462701277963</v>
      </c>
      <c r="Q29" s="16">
        <v>0.29548970412226266</v>
      </c>
      <c r="R29" s="16">
        <v>0.32877492898325894</v>
      </c>
      <c r="S29" s="16">
        <v>0.33601481528431948</v>
      </c>
      <c r="T29" s="16">
        <v>0.28964036015604372</v>
      </c>
      <c r="U29" s="39">
        <v>0.31668121410795796</v>
      </c>
      <c r="V29" s="17">
        <v>0.30352905055901092</v>
      </c>
      <c r="W29" s="17">
        <v>0.32602755886276547</v>
      </c>
      <c r="X29" s="17">
        <v>0.33023852425721933</v>
      </c>
      <c r="Y29" s="17">
        <v>0.30669787349965494</v>
      </c>
      <c r="Z29" s="17">
        <f>'[2]Key Stats'!$W$6</f>
        <v>0.32467416528444404</v>
      </c>
      <c r="AA29" s="17">
        <f>'[2]Key Stats'!$U$6</f>
        <v>0.30739915351717478</v>
      </c>
      <c r="AB29" s="17">
        <f>'[2]Key Stats'!$S$6</f>
        <v>0.329465396226929</v>
      </c>
      <c r="AC29" s="17">
        <f>'[2]Key Stats'!$Q$6</f>
        <v>0.33730464464841109</v>
      </c>
      <c r="AD29" s="17">
        <f>'[2]Key Stats'!$O$6</f>
        <v>0.32548394594770003</v>
      </c>
    </row>
    <row r="30" spans="2:30" ht="27" customHeight="1">
      <c r="B30" s="64" t="s">
        <v>14</v>
      </c>
      <c r="C30" s="72">
        <v>538940992.92999983</v>
      </c>
      <c r="D30" s="13">
        <v>747019720.32200074</v>
      </c>
      <c r="E30" s="13">
        <v>2728832113</v>
      </c>
      <c r="F30" s="13">
        <v>550977381</v>
      </c>
      <c r="G30" s="13">
        <v>740689561.12625206</v>
      </c>
      <c r="H30" s="13">
        <v>687847208.41099429</v>
      </c>
      <c r="I30" s="13">
        <v>749317963</v>
      </c>
      <c r="J30" s="32" t="s">
        <v>67</v>
      </c>
      <c r="K30" s="13">
        <v>828187186</v>
      </c>
      <c r="L30" s="13">
        <v>642911750</v>
      </c>
      <c r="M30" s="13">
        <v>681933583</v>
      </c>
      <c r="N30" s="32" t="s">
        <v>53</v>
      </c>
      <c r="O30" s="4" t="s">
        <v>53</v>
      </c>
      <c r="P30" s="25" t="s">
        <v>49</v>
      </c>
      <c r="Q30" s="4">
        <v>696689539.31647968</v>
      </c>
      <c r="R30" s="4">
        <v>787465042.78438282</v>
      </c>
      <c r="S30" s="4">
        <v>1078325853.5900006</v>
      </c>
      <c r="T30" s="4">
        <v>1125474070.23</v>
      </c>
      <c r="U30" s="40">
        <v>2676520804.0759997</v>
      </c>
      <c r="V30" s="21">
        <v>1008570142.9059999</v>
      </c>
      <c r="W30" s="21">
        <v>499848809.33999991</v>
      </c>
      <c r="X30" s="21">
        <v>545747518.25000012</v>
      </c>
      <c r="Y30" s="21">
        <v>622354333.58000004</v>
      </c>
      <c r="Z30" s="20" t="s">
        <v>20</v>
      </c>
      <c r="AA30" s="20" t="s">
        <v>21</v>
      </c>
      <c r="AB30" s="21">
        <f>-[1]SOCF!$L$35</f>
        <v>568819003.5999999</v>
      </c>
      <c r="AC30" s="21">
        <f>-[1]SOCF!$N$35</f>
        <v>592535629.12000012</v>
      </c>
      <c r="AD30" s="21">
        <f>-[1]SOCF!$P$35</f>
        <v>769524350.27999997</v>
      </c>
    </row>
    <row r="31" spans="2:30" ht="27" customHeight="1">
      <c r="B31" s="64" t="s">
        <v>15</v>
      </c>
      <c r="C31" s="72">
        <v>544617703.88999987</v>
      </c>
      <c r="D31" s="13">
        <v>751036551.85200071</v>
      </c>
      <c r="E31" s="13">
        <v>2752318724</v>
      </c>
      <c r="F31" s="13">
        <v>559317598</v>
      </c>
      <c r="G31" s="13">
        <v>747722117.19625199</v>
      </c>
      <c r="H31" s="13">
        <v>691797406.54099429</v>
      </c>
      <c r="I31" s="13">
        <v>753481602</v>
      </c>
      <c r="J31" s="63">
        <v>2836786662.4700003</v>
      </c>
      <c r="K31" s="13">
        <v>835062224</v>
      </c>
      <c r="L31" s="13">
        <v>645868345</v>
      </c>
      <c r="M31" s="13">
        <v>686196270</v>
      </c>
      <c r="N31" s="13">
        <v>669659823.47000015</v>
      </c>
      <c r="O31" s="4"/>
      <c r="P31" s="25"/>
      <c r="Q31" s="4"/>
      <c r="R31" s="4"/>
      <c r="S31" s="4"/>
      <c r="T31" s="4"/>
      <c r="U31" s="40"/>
      <c r="V31" s="21"/>
      <c r="W31" s="21"/>
      <c r="X31" s="21"/>
      <c r="Y31" s="21"/>
      <c r="Z31" s="20"/>
      <c r="AA31" s="20"/>
      <c r="AB31" s="21"/>
      <c r="AC31" s="21"/>
      <c r="AD31" s="21"/>
    </row>
    <row r="32" spans="2:30" ht="27" customHeight="1">
      <c r="B32" s="6" t="s">
        <v>84</v>
      </c>
      <c r="C32" s="72">
        <v>920</v>
      </c>
      <c r="D32" s="13">
        <v>950</v>
      </c>
      <c r="E32" s="13">
        <v>990</v>
      </c>
      <c r="F32" s="13">
        <v>970</v>
      </c>
      <c r="G32" s="13">
        <v>990</v>
      </c>
      <c r="H32" s="13">
        <v>990</v>
      </c>
      <c r="I32" s="13">
        <v>1020</v>
      </c>
      <c r="J32" s="31">
        <v>1100</v>
      </c>
      <c r="K32" s="13">
        <v>1050</v>
      </c>
      <c r="L32" s="13">
        <v>1080</v>
      </c>
      <c r="M32" s="13">
        <v>1120</v>
      </c>
      <c r="N32" s="13">
        <v>1140</v>
      </c>
      <c r="O32" s="4">
        <v>669659823.47000015</v>
      </c>
      <c r="P32" s="4" t="s">
        <v>50</v>
      </c>
      <c r="Q32" s="4">
        <v>700023594.28647935</v>
      </c>
      <c r="R32" s="4">
        <v>797440353.78438282</v>
      </c>
      <c r="S32" s="4">
        <v>1091873367.5900006</v>
      </c>
      <c r="T32" s="4">
        <v>1132697661.23</v>
      </c>
      <c r="U32" s="39">
        <v>2763056616.7160001</v>
      </c>
      <c r="V32" s="14">
        <v>1031080722.9059999</v>
      </c>
      <c r="W32" s="14">
        <v>515802285.33999991</v>
      </c>
      <c r="X32" s="14">
        <v>592097968.25000012</v>
      </c>
      <c r="Y32" s="14">
        <v>624075640.22000015</v>
      </c>
      <c r="Z32" s="14">
        <f>'[1]Key Stats'!$L$108-'[3]Exec Summary'!$AZ$49</f>
        <v>3443338296.600008</v>
      </c>
      <c r="AA32" s="14">
        <f>'[1]Key Stats'!$J$108-'[3]Exec Summary'!$AW$49</f>
        <v>1512459411.71</v>
      </c>
      <c r="AB32" s="14">
        <f>'[1]Key Stats'!$H$108+1</f>
        <v>568819004.26999998</v>
      </c>
      <c r="AC32" s="14">
        <f>'[1]Key Stats'!$F$108+98</f>
        <v>592535628.6400001</v>
      </c>
      <c r="AD32" s="14">
        <f>'[1]Key Stats'!$D$108-1</f>
        <v>769524349.98000789</v>
      </c>
    </row>
    <row r="33" spans="1:29">
      <c r="B33" s="22"/>
      <c r="C33" s="22"/>
      <c r="D33" s="22"/>
      <c r="E33" s="22"/>
      <c r="F33" s="22"/>
      <c r="G33" s="22"/>
      <c r="H33" s="22"/>
      <c r="I33" s="22"/>
      <c r="J33" s="22"/>
      <c r="K33" s="22"/>
      <c r="L33" s="22"/>
      <c r="M33" s="22"/>
      <c r="N33" s="22"/>
      <c r="O33" s="22"/>
      <c r="P33" s="23"/>
      <c r="Q33" s="23"/>
      <c r="R33" s="23"/>
      <c r="S33" s="24"/>
      <c r="T33" s="24"/>
      <c r="U33" s="24"/>
      <c r="V33" s="24"/>
      <c r="W33" s="24"/>
    </row>
    <row r="34" spans="1:29" s="45" customFormat="1" ht="45" customHeight="1">
      <c r="A34" s="46">
        <v>1</v>
      </c>
      <c r="B34" s="123" t="s">
        <v>22</v>
      </c>
      <c r="C34" s="124"/>
      <c r="D34" s="124"/>
      <c r="E34" s="124"/>
      <c r="F34" s="124"/>
      <c r="G34" s="124"/>
      <c r="H34" s="124"/>
      <c r="I34" s="124"/>
      <c r="J34" s="124"/>
      <c r="K34" s="124"/>
      <c r="L34" s="124"/>
      <c r="M34" s="124"/>
      <c r="N34" s="125"/>
      <c r="O34" s="56"/>
      <c r="P34" s="56"/>
      <c r="Q34" s="56"/>
      <c r="R34" s="57"/>
      <c r="S34" s="47"/>
      <c r="T34" s="47"/>
      <c r="U34" s="47"/>
      <c r="V34" s="47"/>
      <c r="W34" s="47"/>
      <c r="X34" s="47"/>
      <c r="Y34" s="47"/>
      <c r="Z34" s="47"/>
      <c r="AA34" s="47"/>
      <c r="AB34" s="47"/>
      <c r="AC34" s="48"/>
    </row>
    <row r="35" spans="1:29" s="45" customFormat="1" ht="46.5" customHeight="1">
      <c r="A35" s="46">
        <v>2</v>
      </c>
      <c r="B35" s="123" t="s">
        <v>94</v>
      </c>
      <c r="C35" s="124"/>
      <c r="D35" s="124"/>
      <c r="E35" s="124"/>
      <c r="F35" s="124"/>
      <c r="G35" s="124"/>
      <c r="H35" s="124"/>
      <c r="I35" s="124"/>
      <c r="J35" s="124"/>
      <c r="K35" s="124"/>
      <c r="L35" s="124"/>
      <c r="M35" s="124"/>
      <c r="N35" s="125"/>
      <c r="O35" s="56"/>
      <c r="P35" s="56"/>
      <c r="Q35" s="56"/>
      <c r="R35" s="56"/>
      <c r="S35" s="47"/>
      <c r="T35" s="47"/>
      <c r="U35" s="47"/>
      <c r="V35" s="47"/>
      <c r="W35" s="47"/>
      <c r="X35" s="47"/>
      <c r="Y35" s="47"/>
      <c r="Z35" s="47"/>
      <c r="AA35" s="47"/>
      <c r="AB35" s="47"/>
      <c r="AC35" s="48"/>
    </row>
    <row r="36" spans="1:29" s="45" customFormat="1" ht="73.5" customHeight="1">
      <c r="A36" s="46">
        <v>3</v>
      </c>
      <c r="B36" s="123" t="s">
        <v>68</v>
      </c>
      <c r="C36" s="124"/>
      <c r="D36" s="124"/>
      <c r="E36" s="124"/>
      <c r="F36" s="124"/>
      <c r="G36" s="124"/>
      <c r="H36" s="124"/>
      <c r="I36" s="124"/>
      <c r="J36" s="124"/>
      <c r="K36" s="124"/>
      <c r="L36" s="124"/>
      <c r="M36" s="124"/>
      <c r="N36" s="125"/>
      <c r="O36" s="55"/>
      <c r="P36" s="56"/>
      <c r="Q36" s="56"/>
      <c r="R36" s="56"/>
      <c r="S36" s="47"/>
      <c r="T36" s="47"/>
      <c r="U36" s="47"/>
      <c r="V36" s="47"/>
      <c r="W36" s="47"/>
      <c r="X36" s="47"/>
      <c r="Y36" s="47"/>
      <c r="Z36" s="47"/>
      <c r="AA36" s="47"/>
      <c r="AB36" s="47"/>
      <c r="AC36" s="48"/>
    </row>
    <row r="37" spans="1:29" s="45" customFormat="1" ht="58.5" customHeight="1">
      <c r="A37" s="46">
        <v>4</v>
      </c>
      <c r="B37" s="123" t="s">
        <v>13</v>
      </c>
      <c r="C37" s="124"/>
      <c r="D37" s="124"/>
      <c r="E37" s="124"/>
      <c r="F37" s="124"/>
      <c r="G37" s="124"/>
      <c r="H37" s="124"/>
      <c r="I37" s="124"/>
      <c r="J37" s="124"/>
      <c r="K37" s="124"/>
      <c r="L37" s="124"/>
      <c r="M37" s="124"/>
      <c r="N37" s="125"/>
      <c r="O37" s="55"/>
      <c r="P37" s="56"/>
      <c r="Q37" s="56"/>
      <c r="R37" s="56"/>
      <c r="S37" s="47"/>
      <c r="T37" s="47"/>
      <c r="U37" s="47"/>
      <c r="V37" s="47"/>
      <c r="W37" s="47"/>
      <c r="X37" s="47"/>
      <c r="Y37" s="47"/>
      <c r="Z37" s="47"/>
      <c r="AA37" s="47"/>
      <c r="AB37" s="47"/>
      <c r="AC37" s="48"/>
    </row>
    <row r="38" spans="1:29" s="45" customFormat="1" ht="78" customHeight="1">
      <c r="A38" s="46">
        <v>5</v>
      </c>
      <c r="B38" s="123" t="s">
        <v>123</v>
      </c>
      <c r="C38" s="124"/>
      <c r="D38" s="124"/>
      <c r="E38" s="124"/>
      <c r="F38" s="124"/>
      <c r="G38" s="124"/>
      <c r="H38" s="124"/>
      <c r="I38" s="124"/>
      <c r="J38" s="124"/>
      <c r="K38" s="124"/>
      <c r="L38" s="124"/>
      <c r="M38" s="124"/>
      <c r="N38" s="125"/>
      <c r="O38" s="55"/>
      <c r="P38" s="56"/>
      <c r="Q38" s="56"/>
      <c r="R38" s="56"/>
      <c r="S38" s="47"/>
      <c r="T38" s="47"/>
      <c r="U38" s="47"/>
      <c r="V38" s="47"/>
      <c r="W38" s="47"/>
      <c r="X38" s="47"/>
      <c r="Y38" s="47"/>
      <c r="Z38" s="47"/>
      <c r="AA38" s="47"/>
      <c r="AB38" s="47"/>
      <c r="AC38" s="48"/>
    </row>
    <row r="39" spans="1:29" s="45" customFormat="1" ht="18" customHeight="1">
      <c r="A39" s="46">
        <v>6</v>
      </c>
      <c r="B39" s="123" t="s">
        <v>39</v>
      </c>
      <c r="C39" s="124"/>
      <c r="D39" s="124"/>
      <c r="E39" s="124"/>
      <c r="F39" s="124"/>
      <c r="G39" s="124"/>
      <c r="H39" s="124"/>
      <c r="I39" s="124"/>
      <c r="J39" s="124"/>
      <c r="K39" s="124"/>
      <c r="L39" s="124"/>
      <c r="M39" s="124"/>
      <c r="N39" s="125"/>
      <c r="O39" s="55"/>
      <c r="P39" s="56"/>
      <c r="Q39" s="56"/>
      <c r="R39" s="56"/>
      <c r="S39" s="47"/>
      <c r="T39" s="47"/>
      <c r="U39" s="47"/>
      <c r="V39" s="47"/>
      <c r="W39" s="47"/>
      <c r="X39" s="47"/>
      <c r="Y39" s="47"/>
      <c r="Z39" s="47"/>
      <c r="AA39" s="47"/>
      <c r="AB39" s="47"/>
      <c r="AC39" s="48"/>
    </row>
    <row r="40" spans="1:29" s="45" customFormat="1" ht="33.75" customHeight="1">
      <c r="A40" s="46">
        <v>7</v>
      </c>
      <c r="B40" s="123" t="s">
        <v>57</v>
      </c>
      <c r="C40" s="124"/>
      <c r="D40" s="124"/>
      <c r="E40" s="124"/>
      <c r="F40" s="124"/>
      <c r="G40" s="124"/>
      <c r="H40" s="124"/>
      <c r="I40" s="124"/>
      <c r="J40" s="124"/>
      <c r="K40" s="124"/>
      <c r="L40" s="124"/>
      <c r="M40" s="124"/>
      <c r="N40" s="125"/>
      <c r="O40" s="55"/>
      <c r="P40" s="56"/>
      <c r="Q40" s="56"/>
      <c r="R40" s="56"/>
      <c r="S40" s="47"/>
      <c r="T40" s="47"/>
      <c r="U40" s="47"/>
      <c r="V40" s="47"/>
      <c r="W40" s="47"/>
      <c r="X40" s="47"/>
      <c r="Y40" s="47"/>
      <c r="Z40" s="47"/>
      <c r="AA40" s="47"/>
      <c r="AB40" s="47"/>
      <c r="AC40" s="48"/>
    </row>
    <row r="41" spans="1:29" s="45" customFormat="1" ht="33.75" customHeight="1">
      <c r="A41" s="46">
        <v>8</v>
      </c>
      <c r="B41" s="123" t="s">
        <v>107</v>
      </c>
      <c r="C41" s="124"/>
      <c r="D41" s="124"/>
      <c r="E41" s="124"/>
      <c r="F41" s="124"/>
      <c r="G41" s="124"/>
      <c r="H41" s="124"/>
      <c r="I41" s="124"/>
      <c r="J41" s="124"/>
      <c r="K41" s="124"/>
      <c r="L41" s="124"/>
      <c r="M41" s="124"/>
      <c r="N41" s="125"/>
      <c r="O41" s="55"/>
      <c r="P41" s="56"/>
      <c r="Q41" s="56"/>
      <c r="R41" s="56"/>
      <c r="S41" s="47"/>
      <c r="T41" s="47"/>
      <c r="U41" s="47"/>
      <c r="V41" s="47"/>
      <c r="W41" s="47"/>
      <c r="X41" s="47"/>
      <c r="Y41" s="47"/>
      <c r="Z41" s="47"/>
      <c r="AA41" s="47"/>
      <c r="AB41" s="47"/>
      <c r="AC41" s="48"/>
    </row>
    <row r="42" spans="1:29" s="45" customFormat="1" ht="33.75" customHeight="1">
      <c r="A42" s="46">
        <v>9</v>
      </c>
      <c r="B42" s="123" t="s">
        <v>42</v>
      </c>
      <c r="C42" s="124"/>
      <c r="D42" s="124"/>
      <c r="E42" s="124"/>
      <c r="F42" s="124"/>
      <c r="G42" s="124"/>
      <c r="H42" s="124"/>
      <c r="I42" s="124"/>
      <c r="J42" s="124"/>
      <c r="K42" s="124"/>
      <c r="L42" s="124"/>
      <c r="M42" s="124"/>
      <c r="N42" s="125"/>
      <c r="O42" s="55"/>
      <c r="P42" s="56"/>
      <c r="Q42" s="56"/>
      <c r="R42" s="56"/>
      <c r="S42" s="47"/>
      <c r="T42" s="47"/>
      <c r="U42" s="47"/>
      <c r="V42" s="47"/>
      <c r="W42" s="47"/>
      <c r="X42" s="47"/>
      <c r="Y42" s="47"/>
      <c r="Z42" s="47"/>
      <c r="AA42" s="47"/>
      <c r="AB42" s="47"/>
      <c r="AC42" s="48"/>
    </row>
    <row r="43" spans="1:29" s="45" customFormat="1" ht="47.25" customHeight="1">
      <c r="A43" s="46">
        <v>10</v>
      </c>
      <c r="B43" s="123" t="s">
        <v>52</v>
      </c>
      <c r="C43" s="124"/>
      <c r="D43" s="124"/>
      <c r="E43" s="124"/>
      <c r="F43" s="124"/>
      <c r="G43" s="124"/>
      <c r="H43" s="124"/>
      <c r="I43" s="124"/>
      <c r="J43" s="124"/>
      <c r="K43" s="124"/>
      <c r="L43" s="124"/>
      <c r="M43" s="124"/>
      <c r="N43" s="125"/>
      <c r="O43" s="55"/>
      <c r="P43" s="56"/>
      <c r="Q43" s="56"/>
      <c r="R43" s="56"/>
      <c r="S43" s="47"/>
      <c r="T43" s="47"/>
      <c r="U43" s="47"/>
      <c r="V43" s="47"/>
      <c r="W43" s="47"/>
      <c r="X43" s="47"/>
      <c r="Y43" s="47"/>
      <c r="Z43" s="47"/>
      <c r="AA43" s="47"/>
      <c r="AB43" s="47"/>
      <c r="AC43" s="48"/>
    </row>
    <row r="44" spans="1:29" s="45" customFormat="1" ht="47.25" hidden="1" customHeight="1">
      <c r="A44" s="46">
        <v>11</v>
      </c>
      <c r="B44" s="123" t="s">
        <v>95</v>
      </c>
      <c r="C44" s="124"/>
      <c r="D44" s="124"/>
      <c r="E44" s="124"/>
      <c r="F44" s="124"/>
      <c r="G44" s="124"/>
      <c r="H44" s="124"/>
      <c r="I44" s="124"/>
      <c r="J44" s="124"/>
      <c r="K44" s="124"/>
      <c r="L44" s="124"/>
      <c r="M44" s="124"/>
      <c r="N44" s="125"/>
      <c r="O44" s="67"/>
      <c r="P44" s="67"/>
      <c r="Q44" s="67"/>
      <c r="R44" s="67"/>
      <c r="S44" s="68"/>
      <c r="T44" s="68"/>
      <c r="U44" s="68"/>
      <c r="V44" s="68"/>
      <c r="W44" s="68"/>
      <c r="X44" s="68"/>
      <c r="Y44" s="68"/>
      <c r="Z44" s="68"/>
      <c r="AA44" s="68"/>
      <c r="AB44" s="68"/>
      <c r="AC44" s="48"/>
    </row>
    <row r="45" spans="1:29" ht="6" customHeight="1"/>
    <row r="46" spans="1:29" s="50" customFormat="1" ht="14.25">
      <c r="A46" s="53" t="s">
        <v>16</v>
      </c>
      <c r="B46" s="48" t="s">
        <v>24</v>
      </c>
      <c r="C46" s="48"/>
      <c r="D46" s="48"/>
      <c r="E46" s="48"/>
      <c r="F46" s="48"/>
      <c r="G46" s="44"/>
      <c r="H46" s="44"/>
      <c r="I46" s="44"/>
      <c r="J46" s="44"/>
      <c r="K46" s="44"/>
      <c r="L46" s="49"/>
      <c r="M46" s="49"/>
      <c r="N46" s="49"/>
      <c r="O46" s="49"/>
      <c r="P46" s="49"/>
      <c r="Q46" s="49"/>
      <c r="R46" s="49"/>
      <c r="S46" s="43"/>
      <c r="T46" s="43"/>
      <c r="U46" s="43"/>
      <c r="V46" s="43"/>
      <c r="W46" s="43"/>
      <c r="X46" s="43"/>
      <c r="Y46" s="43"/>
      <c r="Z46" s="43"/>
      <c r="AA46" s="43"/>
      <c r="AB46" s="43"/>
      <c r="AC46" s="49"/>
    </row>
    <row r="47" spans="1:29" s="52" customFormat="1" ht="15" customHeight="1">
      <c r="A47" s="42"/>
      <c r="B47" s="41" t="s">
        <v>71</v>
      </c>
      <c r="C47" s="41"/>
      <c r="D47" s="41"/>
      <c r="E47" s="41"/>
      <c r="F47" s="41"/>
      <c r="G47" s="41"/>
      <c r="H47" s="41"/>
      <c r="I47" s="41"/>
      <c r="J47" s="41"/>
      <c r="K47" s="41"/>
      <c r="L47" s="51"/>
      <c r="M47" s="51"/>
      <c r="N47" s="51"/>
      <c r="O47" s="51"/>
      <c r="P47" s="51"/>
      <c r="Q47" s="51"/>
      <c r="R47" s="51"/>
      <c r="S47" s="51"/>
      <c r="T47" s="51"/>
      <c r="U47" s="51"/>
      <c r="V47" s="51"/>
      <c r="W47" s="51"/>
      <c r="X47" s="51"/>
      <c r="Y47" s="51"/>
      <c r="Z47" s="51"/>
      <c r="AA47" s="51"/>
      <c r="AB47" s="51"/>
      <c r="AC47" s="51"/>
    </row>
    <row r="49" spans="2:5">
      <c r="B49" s="66"/>
      <c r="C49" s="66"/>
      <c r="D49" s="66"/>
      <c r="E49" s="66"/>
    </row>
    <row r="50" spans="2:5">
      <c r="B50" s="66"/>
      <c r="C50" s="66"/>
      <c r="D50" s="66"/>
      <c r="E50" s="66"/>
    </row>
    <row r="51" spans="2:5">
      <c r="B51" s="66"/>
      <c r="C51" s="66"/>
      <c r="D51" s="66"/>
      <c r="E51" s="66"/>
    </row>
  </sheetData>
  <mergeCells count="11">
    <mergeCell ref="B44:N44"/>
    <mergeCell ref="B40:N40"/>
    <mergeCell ref="B42:N42"/>
    <mergeCell ref="B43:N43"/>
    <mergeCell ref="B34:N34"/>
    <mergeCell ref="B35:N35"/>
    <mergeCell ref="B36:N36"/>
    <mergeCell ref="B37:N37"/>
    <mergeCell ref="B38:N38"/>
    <mergeCell ref="B39:N39"/>
    <mergeCell ref="B41:N41"/>
  </mergeCells>
  <phoneticPr fontId="4" type="noConversion"/>
  <printOptions horizontalCentered="1" verticalCentered="1"/>
  <pageMargins left="0.32" right="0.15" top="0.28999999999999998" bottom="0.2" header="0.24" footer="0.17"/>
  <pageSetup scale="4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Detailed</vt:lpstr>
      <vt:lpstr>Detailed!OLE_LINK6</vt:lpstr>
      <vt:lpstr>Detailed!Print_Area</vt:lpstr>
      <vt:lpstr>Summary!Print_Area</vt:lpstr>
    </vt:vector>
  </TitlesOfParts>
  <Company>T-Mobile USA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Viju Jacob</dc:creator>
  <cp:lastModifiedBy>klee21</cp:lastModifiedBy>
  <cp:lastPrinted>2013-02-27T17:01:16Z</cp:lastPrinted>
  <dcterms:created xsi:type="dcterms:W3CDTF">2008-05-07T19:36:41Z</dcterms:created>
  <dcterms:modified xsi:type="dcterms:W3CDTF">2013-02-27T17:01:42Z</dcterms:modified>
</cp:coreProperties>
</file>